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8" i="1" l="1"/>
  <c r="AT48" i="1"/>
  <c r="AN48" i="1"/>
  <c r="AK48" i="1"/>
  <c r="AI48" i="1"/>
  <c r="AE48" i="1"/>
  <c r="Y48" i="1"/>
  <c r="AA48" i="1" s="1"/>
  <c r="AC48" i="1" s="1"/>
  <c r="Q48" i="1"/>
  <c r="AF48" i="1" s="1"/>
  <c r="AW47" i="1"/>
  <c r="AT47" i="1"/>
  <c r="AN47" i="1"/>
  <c r="AK47" i="1"/>
  <c r="AI47" i="1"/>
  <c r="AE47" i="1"/>
  <c r="Y47" i="1"/>
  <c r="AA47" i="1" s="1"/>
  <c r="AC47" i="1" s="1"/>
  <c r="Q47" i="1"/>
  <c r="AF47" i="1" s="1"/>
  <c r="AW46" i="1"/>
  <c r="AT46" i="1"/>
  <c r="AN46" i="1"/>
  <c r="AK46" i="1"/>
  <c r="AI46" i="1"/>
  <c r="AE46" i="1"/>
  <c r="Y46" i="1"/>
  <c r="AA46" i="1" s="1"/>
  <c r="AC46" i="1" s="1"/>
  <c r="Q46" i="1"/>
  <c r="AF46" i="1" s="1"/>
  <c r="AW45" i="1"/>
  <c r="AT45" i="1"/>
  <c r="AN45" i="1"/>
  <c r="AK45" i="1"/>
  <c r="AI45" i="1"/>
  <c r="AE45" i="1"/>
  <c r="Y45" i="1"/>
  <c r="AA45" i="1" s="1"/>
  <c r="AC45" i="1" s="1"/>
  <c r="Q45" i="1"/>
  <c r="AF45" i="1" s="1"/>
  <c r="AW44" i="1"/>
  <c r="AT44" i="1"/>
  <c r="AN44" i="1"/>
  <c r="AK44" i="1"/>
  <c r="AI44" i="1"/>
  <c r="AE44" i="1"/>
  <c r="Y44" i="1"/>
  <c r="AA44" i="1" s="1"/>
  <c r="AC44" i="1" s="1"/>
  <c r="Q44" i="1"/>
  <c r="AW43" i="1"/>
  <c r="AT43" i="1"/>
  <c r="AE43" i="1"/>
  <c r="Y43" i="1"/>
  <c r="AA43" i="1" s="1"/>
  <c r="AC43" i="1" s="1"/>
  <c r="Q43" i="1"/>
  <c r="AW42" i="1"/>
  <c r="AT42" i="1"/>
  <c r="AN42" i="1"/>
  <c r="AK42" i="1"/>
  <c r="AI42" i="1"/>
  <c r="AE42" i="1"/>
  <c r="Y42" i="1"/>
  <c r="AA42" i="1" s="1"/>
  <c r="AC42" i="1" s="1"/>
  <c r="Q42" i="1"/>
  <c r="AW41" i="1"/>
  <c r="AT41" i="1"/>
  <c r="AN41" i="1"/>
  <c r="AK41" i="1"/>
  <c r="AI41" i="1"/>
  <c r="AE41" i="1"/>
  <c r="Y41" i="1"/>
  <c r="AA41" i="1" s="1"/>
  <c r="AC41" i="1" s="1"/>
  <c r="Q41" i="1"/>
  <c r="AW40" i="1"/>
  <c r="AT40" i="1"/>
  <c r="AN40" i="1"/>
  <c r="AK40" i="1"/>
  <c r="AI40" i="1"/>
  <c r="AE40" i="1"/>
  <c r="Y40" i="1"/>
  <c r="AA40" i="1" s="1"/>
  <c r="AC40" i="1" s="1"/>
  <c r="Q40" i="1"/>
  <c r="AW39" i="1"/>
  <c r="AT39" i="1"/>
  <c r="AN39" i="1"/>
  <c r="AK39" i="1"/>
  <c r="AI39" i="1"/>
  <c r="AE39" i="1"/>
  <c r="Y39" i="1"/>
  <c r="AA39" i="1" s="1"/>
  <c r="AC39" i="1" s="1"/>
  <c r="Q39" i="1"/>
  <c r="AW38" i="1"/>
  <c r="AT38" i="1"/>
  <c r="AN38" i="1"/>
  <c r="AK38" i="1"/>
  <c r="AI38" i="1"/>
  <c r="AE38" i="1"/>
  <c r="Y38" i="1"/>
  <c r="AA38" i="1" s="1"/>
  <c r="AC38" i="1" s="1"/>
  <c r="Q38" i="1"/>
  <c r="AX37" i="1"/>
  <c r="AW37" i="1"/>
  <c r="AT37" i="1"/>
  <c r="AN37" i="1"/>
  <c r="AK37" i="1"/>
  <c r="AI37" i="1"/>
  <c r="AE37" i="1"/>
  <c r="Y37" i="1"/>
  <c r="AA37" i="1" s="1"/>
  <c r="AC37" i="1" s="1"/>
  <c r="Q37" i="1"/>
  <c r="AX36" i="1"/>
  <c r="AW36" i="1"/>
  <c r="AT36" i="1"/>
  <c r="AN36" i="1"/>
  <c r="AK36" i="1"/>
  <c r="AI36" i="1"/>
  <c r="AE36" i="1"/>
  <c r="Y36" i="1"/>
  <c r="AA36" i="1" s="1"/>
  <c r="AC36" i="1" s="1"/>
  <c r="Q36" i="1"/>
  <c r="AX35" i="1"/>
  <c r="AW35" i="1"/>
  <c r="AT35" i="1"/>
  <c r="AN35" i="1"/>
  <c r="AK35" i="1"/>
  <c r="AI35" i="1"/>
  <c r="AE35" i="1"/>
  <c r="Y35" i="1"/>
  <c r="AA35" i="1" s="1"/>
  <c r="AC35" i="1" s="1"/>
  <c r="Q35" i="1"/>
  <c r="AX34" i="1"/>
  <c r="AW34" i="1"/>
  <c r="AT34" i="1"/>
  <c r="AN34" i="1"/>
  <c r="AK34" i="1"/>
  <c r="AI34" i="1"/>
  <c r="AE34" i="1"/>
  <c r="Y34" i="1"/>
  <c r="AA34" i="1" s="1"/>
  <c r="AC34" i="1" s="1"/>
  <c r="Q34" i="1"/>
  <c r="AX33" i="1"/>
  <c r="AW33" i="1"/>
  <c r="AT33" i="1"/>
  <c r="AN33" i="1"/>
  <c r="AK33" i="1"/>
  <c r="AI33" i="1"/>
  <c r="AE33" i="1"/>
  <c r="Y33" i="1"/>
  <c r="AA33" i="1" s="1"/>
  <c r="AC33" i="1" s="1"/>
  <c r="Q33" i="1"/>
  <c r="AX32" i="1"/>
  <c r="AW32" i="1"/>
  <c r="AT32" i="1"/>
  <c r="AN32" i="1"/>
  <c r="AK32" i="1"/>
  <c r="AI32" i="1"/>
  <c r="AE32" i="1"/>
  <c r="Y32" i="1"/>
  <c r="AA32" i="1" s="1"/>
  <c r="AC32" i="1" s="1"/>
  <c r="Q32" i="1"/>
  <c r="AX31" i="1"/>
  <c r="AW31" i="1"/>
  <c r="AT31" i="1"/>
  <c r="AN31" i="1"/>
  <c r="AK31" i="1"/>
  <c r="AI31" i="1"/>
  <c r="AE31" i="1"/>
  <c r="Y31" i="1"/>
  <c r="AA31" i="1" s="1"/>
  <c r="AC31" i="1" s="1"/>
  <c r="Q31" i="1"/>
  <c r="BW30" i="1"/>
  <c r="AX30" i="1"/>
  <c r="AW30" i="1"/>
  <c r="AT30" i="1"/>
  <c r="AN30" i="1"/>
  <c r="AK30" i="1"/>
  <c r="AI30" i="1"/>
  <c r="AE30" i="1"/>
  <c r="Y30" i="1"/>
  <c r="AA30" i="1" s="1"/>
  <c r="AC30" i="1" s="1"/>
  <c r="Q30" i="1"/>
  <c r="BW29" i="1"/>
  <c r="AX29" i="1"/>
  <c r="AW29" i="1"/>
  <c r="AT29" i="1"/>
  <c r="AN29" i="1"/>
  <c r="AK29" i="1"/>
  <c r="AI29" i="1"/>
  <c r="AE29" i="1"/>
  <c r="Y29" i="1"/>
  <c r="AA29" i="1" s="1"/>
  <c r="AC29" i="1" s="1"/>
  <c r="Q29" i="1"/>
  <c r="BW28" i="1"/>
  <c r="AX28" i="1"/>
  <c r="AW28" i="1"/>
  <c r="AT28" i="1"/>
  <c r="AN28" i="1"/>
  <c r="AK28" i="1"/>
  <c r="AI28" i="1"/>
  <c r="AE28" i="1"/>
  <c r="Y28" i="1"/>
  <c r="AA28" i="1" s="1"/>
  <c r="AC28" i="1" s="1"/>
  <c r="Q28" i="1"/>
  <c r="BW27" i="1"/>
  <c r="AX27" i="1"/>
  <c r="AW27" i="1"/>
  <c r="AT27" i="1"/>
  <c r="AN27" i="1"/>
  <c r="AK27" i="1"/>
  <c r="AI27" i="1"/>
  <c r="AE27" i="1"/>
  <c r="Y27" i="1"/>
  <c r="AA27" i="1" s="1"/>
  <c r="AC27" i="1" s="1"/>
  <c r="Q27" i="1"/>
  <c r="BW26" i="1"/>
  <c r="AX26" i="1"/>
  <c r="AW26" i="1"/>
  <c r="AT26" i="1"/>
  <c r="AN26" i="1"/>
  <c r="AK26" i="1"/>
  <c r="AI26" i="1"/>
  <c r="AE26" i="1"/>
  <c r="Y26" i="1"/>
  <c r="AA26" i="1" s="1"/>
  <c r="AC26" i="1" s="1"/>
  <c r="Q26" i="1"/>
  <c r="AX25" i="1"/>
  <c r="AW25" i="1"/>
  <c r="AT25" i="1"/>
  <c r="AN25" i="1"/>
  <c r="AK25" i="1"/>
  <c r="AI25" i="1"/>
  <c r="AE25" i="1"/>
  <c r="Y25" i="1"/>
  <c r="AA25" i="1" s="1"/>
  <c r="AC25" i="1" s="1"/>
  <c r="Q25" i="1"/>
  <c r="AX24" i="1"/>
  <c r="AW24" i="1"/>
  <c r="AT24" i="1"/>
  <c r="AN24" i="1"/>
  <c r="AK24" i="1"/>
  <c r="AI24" i="1"/>
  <c r="AE24" i="1"/>
  <c r="Y24" i="1"/>
  <c r="AA24" i="1" s="1"/>
  <c r="AC24" i="1" s="1"/>
  <c r="Q24" i="1"/>
  <c r="AX23" i="1"/>
  <c r="AW23" i="1"/>
  <c r="AT23" i="1"/>
  <c r="AN23" i="1"/>
  <c r="AK23" i="1"/>
  <c r="AI23" i="1"/>
  <c r="AE23" i="1"/>
  <c r="Y23" i="1"/>
  <c r="AA23" i="1" s="1"/>
  <c r="AC23" i="1" s="1"/>
  <c r="Q23" i="1"/>
  <c r="AX22" i="1"/>
  <c r="AW22" i="1"/>
  <c r="AT22" i="1"/>
  <c r="AN22" i="1"/>
  <c r="AK22" i="1"/>
  <c r="AI22" i="1"/>
  <c r="AE22" i="1"/>
  <c r="Y22" i="1"/>
  <c r="AA22" i="1" s="1"/>
  <c r="AC22" i="1" s="1"/>
  <c r="Q22" i="1"/>
  <c r="AX21" i="1"/>
  <c r="AW21" i="1"/>
  <c r="AT21" i="1"/>
  <c r="AN21" i="1"/>
  <c r="AK21" i="1"/>
  <c r="AI21" i="1"/>
  <c r="AE21" i="1"/>
  <c r="Y21" i="1"/>
  <c r="AA21" i="1" s="1"/>
  <c r="AC21" i="1" s="1"/>
  <c r="Q21" i="1"/>
  <c r="AX20" i="1"/>
  <c r="AW20" i="1"/>
  <c r="AT20" i="1"/>
  <c r="AN20" i="1"/>
  <c r="AK20" i="1"/>
  <c r="AI20" i="1"/>
  <c r="AE20" i="1"/>
  <c r="Y20" i="1"/>
  <c r="AA20" i="1" s="1"/>
  <c r="AC20" i="1" s="1"/>
  <c r="Q20" i="1"/>
  <c r="AX19" i="1"/>
  <c r="AW19" i="1"/>
  <c r="AT19" i="1"/>
  <c r="AN19" i="1"/>
  <c r="AK19" i="1"/>
  <c r="AI19" i="1"/>
  <c r="AE19" i="1"/>
  <c r="AF19" i="1" s="1"/>
  <c r="Y19" i="1"/>
  <c r="AA19" i="1" s="1"/>
  <c r="AC19" i="1" s="1"/>
  <c r="AX18" i="1"/>
  <c r="AW18" i="1"/>
  <c r="AT18" i="1"/>
  <c r="AN18" i="1"/>
  <c r="AK18" i="1"/>
  <c r="AI18" i="1"/>
  <c r="AE18" i="1"/>
  <c r="AF18" i="1" s="1"/>
  <c r="Y18" i="1"/>
  <c r="AA18" i="1" s="1"/>
  <c r="AC18" i="1" s="1"/>
  <c r="AX17" i="1"/>
  <c r="AW17" i="1"/>
  <c r="AT17" i="1"/>
  <c r="AN17" i="1"/>
  <c r="AK17" i="1"/>
  <c r="AI17" i="1"/>
  <c r="AE17" i="1"/>
  <c r="AF17" i="1" s="1"/>
  <c r="Y17" i="1"/>
  <c r="AA17" i="1" s="1"/>
  <c r="AC17" i="1" s="1"/>
  <c r="AX16" i="1"/>
  <c r="AW16" i="1"/>
  <c r="AT16" i="1"/>
  <c r="AN16" i="1"/>
  <c r="AK16" i="1"/>
  <c r="AI16" i="1"/>
  <c r="AE16" i="1"/>
  <c r="AF16" i="1" s="1"/>
  <c r="Y16" i="1"/>
  <c r="AA16" i="1" s="1"/>
  <c r="AC16" i="1" s="1"/>
  <c r="AX15" i="1"/>
  <c r="AW15" i="1"/>
  <c r="AT15" i="1"/>
  <c r="AN15" i="1"/>
  <c r="AK15" i="1"/>
  <c r="AI15" i="1"/>
  <c r="AE15" i="1"/>
  <c r="AF15" i="1" s="1"/>
  <c r="Y15" i="1"/>
  <c r="AA15" i="1" s="1"/>
  <c r="AC15" i="1" s="1"/>
  <c r="AX14" i="1"/>
  <c r="AW14" i="1"/>
  <c r="AT14" i="1"/>
  <c r="AN14" i="1"/>
  <c r="AK14" i="1"/>
  <c r="AI14" i="1"/>
  <c r="AE14" i="1"/>
  <c r="AF14" i="1" s="1"/>
  <c r="Y14" i="1"/>
  <c r="AA14" i="1" s="1"/>
  <c r="AC14" i="1" s="1"/>
  <c r="AX13" i="1"/>
  <c r="AW13" i="1"/>
  <c r="AT13" i="1"/>
  <c r="AN13" i="1"/>
  <c r="AK13" i="1"/>
  <c r="AI13" i="1"/>
  <c r="AE13" i="1"/>
  <c r="Y13" i="1"/>
  <c r="AA13" i="1" s="1"/>
  <c r="AC13" i="1" s="1"/>
  <c r="Q13" i="1"/>
  <c r="AX12" i="1"/>
  <c r="AW12" i="1"/>
  <c r="AT12" i="1"/>
  <c r="AN12" i="1"/>
  <c r="AK12" i="1"/>
  <c r="AI12" i="1"/>
  <c r="AE12" i="1"/>
  <c r="Y12" i="1"/>
  <c r="AA12" i="1" s="1"/>
  <c r="AC12" i="1" s="1"/>
  <c r="Q12" i="1"/>
  <c r="AX11" i="1"/>
  <c r="AW11" i="1"/>
  <c r="AT11" i="1"/>
  <c r="AN11" i="1"/>
  <c r="AK11" i="1"/>
  <c r="AI11" i="1"/>
  <c r="AE11" i="1"/>
  <c r="Y11" i="1"/>
  <c r="AA11" i="1" s="1"/>
  <c r="AC11" i="1" s="1"/>
  <c r="Q11" i="1"/>
  <c r="AX10" i="1"/>
  <c r="AW10" i="1"/>
  <c r="AT10" i="1"/>
  <c r="AN10" i="1"/>
  <c r="AK10" i="1"/>
  <c r="AI10" i="1"/>
  <c r="AE10" i="1"/>
  <c r="Y10" i="1"/>
  <c r="AA10" i="1" s="1"/>
  <c r="AC10" i="1" s="1"/>
  <c r="Q10" i="1"/>
  <c r="AX9" i="1"/>
  <c r="AW9" i="1"/>
  <c r="AT9" i="1"/>
  <c r="AN9" i="1"/>
  <c r="AK9" i="1"/>
  <c r="AI9" i="1"/>
  <c r="AE9" i="1"/>
  <c r="Y9" i="1"/>
  <c r="AA9" i="1" s="1"/>
  <c r="AC9" i="1" s="1"/>
  <c r="Q9" i="1"/>
  <c r="AX8" i="1"/>
  <c r="AW8" i="1"/>
  <c r="AT8" i="1"/>
  <c r="AN8" i="1"/>
  <c r="AK8" i="1"/>
  <c r="AI8" i="1"/>
  <c r="AE8" i="1"/>
  <c r="Y8" i="1"/>
  <c r="AA8" i="1" s="1"/>
  <c r="AC8" i="1" s="1"/>
  <c r="Q8" i="1"/>
  <c r="AX7" i="1"/>
  <c r="AW7" i="1"/>
  <c r="AT7" i="1"/>
  <c r="AN7" i="1"/>
  <c r="AK7" i="1"/>
  <c r="AI7" i="1"/>
  <c r="AE7" i="1"/>
  <c r="Y7" i="1"/>
  <c r="AA7" i="1" s="1"/>
  <c r="AC7" i="1" s="1"/>
  <c r="Q7" i="1"/>
  <c r="AX6" i="1"/>
  <c r="AW6" i="1"/>
  <c r="AT6" i="1"/>
  <c r="AN6" i="1"/>
  <c r="AK6" i="1"/>
  <c r="AI6" i="1"/>
  <c r="AE6" i="1"/>
  <c r="Y6" i="1"/>
  <c r="AA6" i="1" s="1"/>
  <c r="AC6" i="1" s="1"/>
  <c r="Q6" i="1"/>
  <c r="AX5" i="1"/>
  <c r="AW5" i="1"/>
  <c r="AT5" i="1"/>
  <c r="AN5" i="1"/>
  <c r="AK5" i="1"/>
  <c r="AI5" i="1"/>
  <c r="AE5" i="1"/>
  <c r="Y5" i="1"/>
  <c r="AA5" i="1" s="1"/>
  <c r="AC5" i="1" s="1"/>
  <c r="Q5" i="1"/>
  <c r="AX4" i="1"/>
  <c r="AW4" i="1"/>
  <c r="AT4" i="1"/>
  <c r="AN4" i="1"/>
  <c r="AK4" i="1"/>
  <c r="AI4" i="1"/>
  <c r="AE4" i="1"/>
  <c r="Y4" i="1"/>
  <c r="AA4" i="1" s="1"/>
  <c r="AC4" i="1" s="1"/>
  <c r="Q4" i="1"/>
  <c r="AX3" i="1"/>
  <c r="AW3" i="1"/>
  <c r="AT3" i="1"/>
  <c r="AN3" i="1"/>
  <c r="AK3" i="1"/>
  <c r="AI3" i="1"/>
  <c r="AE3" i="1"/>
  <c r="Y3" i="1"/>
  <c r="AA3" i="1" s="1"/>
  <c r="AC3" i="1" s="1"/>
  <c r="Q3" i="1"/>
  <c r="AX2" i="1"/>
  <c r="AW2" i="1"/>
  <c r="AT2" i="1"/>
  <c r="AN2" i="1"/>
  <c r="AK2" i="1"/>
  <c r="AI2" i="1"/>
  <c r="AE2" i="1"/>
  <c r="Y2" i="1"/>
  <c r="AA2" i="1" s="1"/>
  <c r="AC2" i="1" s="1"/>
  <c r="Q2" i="1"/>
  <c r="AF34" i="1" l="1"/>
  <c r="AF24" i="1"/>
  <c r="AO26" i="1"/>
  <c r="AF36" i="1"/>
  <c r="AG36" i="1" s="1"/>
  <c r="AF2" i="1"/>
  <c r="AG2" i="1" s="1"/>
  <c r="AF21" i="1"/>
  <c r="AG21" i="1" s="1"/>
  <c r="AF22" i="1"/>
  <c r="AG22" i="1" s="1"/>
  <c r="AG19" i="1"/>
  <c r="AF23" i="1"/>
  <c r="AG23" i="1" s="1"/>
  <c r="AF25" i="1"/>
  <c r="AG25" i="1" s="1"/>
  <c r="AF11" i="1"/>
  <c r="AG11" i="1" s="1"/>
  <c r="AG14" i="1"/>
  <c r="AF6" i="1"/>
  <c r="AG6" i="1" s="1"/>
  <c r="AF8" i="1"/>
  <c r="AG8" i="1" s="1"/>
  <c r="AF27" i="1"/>
  <c r="AG27" i="1" s="1"/>
  <c r="AG45" i="1"/>
  <c r="AF32" i="1"/>
  <c r="AG32" i="1" s="1"/>
  <c r="AG34" i="1"/>
  <c r="AO35" i="1"/>
  <c r="AF13" i="1"/>
  <c r="AG13" i="1" s="1"/>
  <c r="AG18" i="1"/>
  <c r="AF30" i="1"/>
  <c r="AG30" i="1" s="1"/>
  <c r="AF31" i="1"/>
  <c r="AG31" i="1" s="1"/>
  <c r="AF7" i="1"/>
  <c r="AG7" i="1" s="1"/>
  <c r="AO13" i="1"/>
  <c r="AO15" i="1"/>
  <c r="AF20" i="1"/>
  <c r="AG20" i="1" s="1"/>
  <c r="AF26" i="1"/>
  <c r="AG26" i="1" s="1"/>
  <c r="AP26" i="1" s="1"/>
  <c r="AV26" i="1" s="1"/>
  <c r="AF29" i="1"/>
  <c r="AG29" i="1" s="1"/>
  <c r="AO30" i="1"/>
  <c r="AF35" i="1"/>
  <c r="AG35" i="1" s="1"/>
  <c r="AP35" i="1" s="1"/>
  <c r="AV35" i="1" s="1"/>
  <c r="AF39" i="1"/>
  <c r="AG39" i="1" s="1"/>
  <c r="AO39" i="1"/>
  <c r="AO41" i="1"/>
  <c r="AO43" i="1"/>
  <c r="AF12" i="1"/>
  <c r="AG12" i="1" s="1"/>
  <c r="AO19" i="1"/>
  <c r="AO32" i="1"/>
  <c r="AF40" i="1"/>
  <c r="AG40" i="1" s="1"/>
  <c r="AF41" i="1"/>
  <c r="AG41" i="1" s="1"/>
  <c r="AF42" i="1"/>
  <c r="AG42" i="1" s="1"/>
  <c r="AF43" i="1"/>
  <c r="AF4" i="1"/>
  <c r="AG4" i="1" s="1"/>
  <c r="AO14" i="1"/>
  <c r="AO5" i="1"/>
  <c r="AO7" i="1"/>
  <c r="AF9" i="1"/>
  <c r="AG9" i="1" s="1"/>
  <c r="AO11" i="1"/>
  <c r="AG17" i="1"/>
  <c r="AO38" i="1"/>
  <c r="AG43" i="1"/>
  <c r="AO46" i="1"/>
  <c r="AO3" i="1"/>
  <c r="AO6" i="1"/>
  <c r="AO8" i="1"/>
  <c r="AO22" i="1"/>
  <c r="AO24" i="1"/>
  <c r="AO25" i="1"/>
  <c r="AO36" i="1"/>
  <c r="AO9" i="1"/>
  <c r="AO18" i="1"/>
  <c r="AP18" i="1" s="1"/>
  <c r="AO21" i="1"/>
  <c r="AO23" i="1"/>
  <c r="AO28" i="1"/>
  <c r="AO29" i="1"/>
  <c r="AO31" i="1"/>
  <c r="AO37" i="1"/>
  <c r="AO40" i="1"/>
  <c r="AO42" i="1"/>
  <c r="AO44" i="1"/>
  <c r="AO45" i="1"/>
  <c r="AO47" i="1"/>
  <c r="AO4" i="1"/>
  <c r="AO2" i="1"/>
  <c r="AF10" i="1"/>
  <c r="AG10" i="1" s="1"/>
  <c r="AG15" i="1"/>
  <c r="AP15" i="1" s="1"/>
  <c r="AO27" i="1"/>
  <c r="AO33" i="1"/>
  <c r="AO34" i="1"/>
  <c r="AO48" i="1"/>
  <c r="AF3" i="1"/>
  <c r="AG3" i="1" s="1"/>
  <c r="AF5" i="1"/>
  <c r="AG5" i="1" s="1"/>
  <c r="AO10" i="1"/>
  <c r="AG47" i="1"/>
  <c r="AO12" i="1"/>
  <c r="AO16" i="1"/>
  <c r="AO17" i="1"/>
  <c r="AO20" i="1"/>
  <c r="AG24" i="1"/>
  <c r="AG48" i="1"/>
  <c r="AG16" i="1"/>
  <c r="AG46" i="1"/>
  <c r="AF28" i="1"/>
  <c r="AG28" i="1" s="1"/>
  <c r="AF33" i="1"/>
  <c r="AG33" i="1" s="1"/>
  <c r="AF37" i="1"/>
  <c r="AG37" i="1" s="1"/>
  <c r="AF38" i="1"/>
  <c r="AG38" i="1" s="1"/>
  <c r="AF44" i="1"/>
  <c r="AG44" i="1" s="1"/>
  <c r="AP14" i="1" l="1"/>
  <c r="AP24" i="1"/>
  <c r="AV24" i="1" s="1"/>
  <c r="AP22" i="1"/>
  <c r="AQ22" i="1" s="1"/>
  <c r="AP3" i="1"/>
  <c r="AV3" i="1" s="1"/>
  <c r="AP34" i="1"/>
  <c r="AQ34" i="1" s="1"/>
  <c r="AP46" i="1"/>
  <c r="AQ46" i="1" s="1"/>
  <c r="AQ26" i="1"/>
  <c r="AP7" i="1"/>
  <c r="AQ7" i="1" s="1"/>
  <c r="AP30" i="1"/>
  <c r="AQ30" i="1" s="1"/>
  <c r="AP8" i="1"/>
  <c r="AV8" i="1" s="1"/>
  <c r="AP17" i="1"/>
  <c r="AQ17" i="1" s="1"/>
  <c r="AP2" i="1"/>
  <c r="AQ2" i="1" s="1"/>
  <c r="AP21" i="1"/>
  <c r="AQ21" i="1" s="1"/>
  <c r="AP25" i="1"/>
  <c r="AV25" i="1" s="1"/>
  <c r="AP6" i="1"/>
  <c r="AV6" i="1" s="1"/>
  <c r="AP23" i="1"/>
  <c r="AQ23" i="1" s="1"/>
  <c r="AP41" i="1"/>
  <c r="AV41" i="1" s="1"/>
  <c r="AP19" i="1"/>
  <c r="AV19" i="1" s="1"/>
  <c r="AP36" i="1"/>
  <c r="AV36" i="1" s="1"/>
  <c r="AP16" i="1"/>
  <c r="AV16" i="1" s="1"/>
  <c r="AP28" i="1"/>
  <c r="AQ28" i="1" s="1"/>
  <c r="AP37" i="1"/>
  <c r="AQ37" i="1" s="1"/>
  <c r="AP40" i="1"/>
  <c r="AV40" i="1" s="1"/>
  <c r="AP13" i="1"/>
  <c r="AQ13" i="1" s="1"/>
  <c r="AP45" i="1"/>
  <c r="AQ45" i="1" s="1"/>
  <c r="AP33" i="1"/>
  <c r="AV33" i="1" s="1"/>
  <c r="AP31" i="1"/>
  <c r="AV31" i="1" s="1"/>
  <c r="AP43" i="1"/>
  <c r="AP32" i="1"/>
  <c r="AV32" i="1" s="1"/>
  <c r="AP38" i="1"/>
  <c r="AQ38" i="1" s="1"/>
  <c r="AP47" i="1"/>
  <c r="AV47" i="1" s="1"/>
  <c r="AQ6" i="1"/>
  <c r="AQ35" i="1"/>
  <c r="AP4" i="1"/>
  <c r="AQ4" i="1" s="1"/>
  <c r="AP11" i="1"/>
  <c r="AP39" i="1"/>
  <c r="AP44" i="1"/>
  <c r="AV44" i="1" s="1"/>
  <c r="AP5" i="1"/>
  <c r="AV5" i="1" s="1"/>
  <c r="AQ18" i="1"/>
  <c r="AV18" i="1"/>
  <c r="AP42" i="1"/>
  <c r="AQ42" i="1" s="1"/>
  <c r="AP29" i="1"/>
  <c r="AP9" i="1"/>
  <c r="AP48" i="1"/>
  <c r="AQ48" i="1" s="1"/>
  <c r="AP27" i="1"/>
  <c r="AV27" i="1" s="1"/>
  <c r="AQ33" i="1"/>
  <c r="AQ40" i="1"/>
  <c r="AQ24" i="1"/>
  <c r="AP20" i="1"/>
  <c r="AP12" i="1"/>
  <c r="AP10" i="1"/>
  <c r="AQ15" i="1"/>
  <c r="AV15" i="1"/>
  <c r="AQ14" i="1"/>
  <c r="AV14" i="1"/>
  <c r="AV17" i="1" l="1"/>
  <c r="AQ31" i="1"/>
  <c r="AQ36" i="1"/>
  <c r="AV22" i="1"/>
  <c r="AV7" i="1"/>
  <c r="AQ3" i="1"/>
  <c r="AV23" i="1"/>
  <c r="AV46" i="1"/>
  <c r="AQ19" i="1"/>
  <c r="AQ44" i="1"/>
  <c r="AV45" i="1"/>
  <c r="AV28" i="1"/>
  <c r="AV34" i="1"/>
  <c r="AV42" i="1"/>
  <c r="AQ41" i="1"/>
  <c r="AQ5" i="1"/>
  <c r="AV21" i="1"/>
  <c r="AV30" i="1"/>
  <c r="AQ8" i="1"/>
  <c r="AQ25" i="1"/>
  <c r="AV13" i="1"/>
  <c r="AQ16" i="1"/>
  <c r="AV37" i="1"/>
  <c r="AV2" i="1"/>
  <c r="AV38" i="1"/>
  <c r="AV48" i="1"/>
  <c r="AQ32" i="1"/>
  <c r="AQ47" i="1"/>
  <c r="AV4" i="1"/>
  <c r="AV43" i="1"/>
  <c r="AQ43" i="1"/>
  <c r="AQ39" i="1"/>
  <c r="AV39" i="1"/>
  <c r="AV11" i="1"/>
  <c r="AQ11" i="1"/>
  <c r="AQ29" i="1"/>
  <c r="AV29" i="1"/>
  <c r="AQ27" i="1"/>
  <c r="AQ9" i="1"/>
  <c r="AV9" i="1"/>
  <c r="AV12" i="1"/>
  <c r="AQ12" i="1"/>
  <c r="AQ20" i="1"/>
  <c r="AV20" i="1"/>
  <c r="AV10" i="1"/>
  <c r="AQ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K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P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Q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T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V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W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price]*[MOQ]</t>
        </r>
      </text>
    </comment>
  </commentList>
</comments>
</file>

<file path=xl/sharedStrings.xml><?xml version="1.0" encoding="utf-8"?>
<sst xmlns="http://schemas.openxmlformats.org/spreadsheetml/2006/main" count="805" uniqueCount="257">
  <si>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</si>
  <si>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</si>
  <si>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</si>
  <si>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</si>
  <si>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</si>
  <si>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</si>
  <si>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</si>
  <si>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</si>
  <si>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</si>
  <si>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</si>
  <si>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</si>
  <si>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</si>
  <si>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</si>
  <si>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</si>
  <si>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</si>
  <si>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</si>
  <si>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</si>
  <si>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</si>
  <si>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</si>
  <si>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</si>
  <si>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</si>
  <si>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</si>
  <si>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</si>
  <si>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</si>
  <si>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</si>
  <si>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</si>
  <si>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</si>
  <si>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</si>
  <si>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</si>
  <si>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</si>
  <si>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</si>
  <si>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</si>
  <si>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</si>
  <si>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</si>
  <si>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</si>
  <si>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</si>
  <si>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</si>
  <si>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</si>
  <si>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</si>
  <si>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</si>
  <si>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</si>
  <si>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</si>
  <si>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</si>
  <si>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</si>
  <si>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</si>
  <si>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</si>
  <si>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</si>
  <si>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</si>
  <si>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</si>
  <si>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</si>
  <si>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Remarks</t>
  </si>
  <si>
    <t>Port</t>
  </si>
  <si>
    <t>COO</t>
  </si>
  <si>
    <t>Vendor</t>
  </si>
  <si>
    <t>JLA Home</t>
  </si>
  <si>
    <t>BATH ACCESSORIES(71)</t>
  </si>
  <si>
    <t>SeaBreeze</t>
  </si>
  <si>
    <t>Resin  faux wood Lotion pump (plastic chrome black pump head)</t>
    <phoneticPr fontId="10" type="noConversion"/>
  </si>
  <si>
    <t>Lotion pump (plastic chrome black pump head)</t>
    <phoneticPr fontId="10" type="noConversion"/>
  </si>
  <si>
    <t>Resin  faux wood</t>
    <phoneticPr fontId="10" type="noConversion"/>
  </si>
  <si>
    <t>3x3x8''</t>
  </si>
  <si>
    <t>Blue</t>
  </si>
  <si>
    <t>RS71-8468</t>
    <phoneticPr fontId="2" type="noConversion"/>
  </si>
  <si>
    <t>Piece</t>
  </si>
  <si>
    <t>Normal</t>
  </si>
  <si>
    <t>2 pcs LP+2 pcs TBH+1 pc TUM+1 pc SD +1 set Hooks，mix into one carton</t>
  </si>
  <si>
    <t>8424.89.9000</t>
  </si>
  <si>
    <t>Yantian,China</t>
  </si>
  <si>
    <t>China</t>
  </si>
  <si>
    <t>S-DGJY</t>
    <phoneticPr fontId="10" type="noConversion"/>
  </si>
  <si>
    <t>Resin  faux wood Toothbrush holder</t>
    <phoneticPr fontId="13" type="noConversion"/>
  </si>
  <si>
    <t>Toothbrush holder</t>
  </si>
  <si>
    <t>Resin  faux wood</t>
    <phoneticPr fontId="10" type="noConversion"/>
  </si>
  <si>
    <t>4.3x2.66x4.3''</t>
  </si>
  <si>
    <t>RS71-8469</t>
  </si>
  <si>
    <t xml:space="preserve">3924.10.4000 </t>
  </si>
  <si>
    <t>Resin  faux wood Tumbler</t>
    <phoneticPr fontId="13" type="noConversion"/>
  </si>
  <si>
    <t>Tumbler</t>
  </si>
  <si>
    <t>Resin  faux wood</t>
    <phoneticPr fontId="10" type="noConversion"/>
  </si>
  <si>
    <t>3x3x4.3''</t>
  </si>
  <si>
    <t>RS71-8470</t>
  </si>
  <si>
    <t>SeaBreeze</t>
    <phoneticPr fontId="13" type="noConversion"/>
  </si>
  <si>
    <t>Resin  faux wood Soap dish</t>
    <phoneticPr fontId="13" type="noConversion"/>
  </si>
  <si>
    <t>Soap dish</t>
  </si>
  <si>
    <t>5.4x4.15x1''</t>
  </si>
  <si>
    <t>RS71-8471</t>
  </si>
  <si>
    <t>Resin  faux wood 3 holes organiser W/TRAY</t>
    <phoneticPr fontId="10" type="noConversion"/>
  </si>
  <si>
    <t>3H ORG W/TRAY</t>
    <phoneticPr fontId="10" type="noConversion"/>
  </si>
  <si>
    <t>8.75x6.5x4.2"</t>
    <phoneticPr fontId="10" type="noConversion"/>
  </si>
  <si>
    <t>RS71-8472</t>
  </si>
  <si>
    <t>Resin  faux wood Hooks(12pcs)</t>
    <phoneticPr fontId="13" type="noConversion"/>
  </si>
  <si>
    <t>Hooks(12pcs)</t>
  </si>
  <si>
    <t>Resin  faux wood</t>
    <phoneticPr fontId="13" type="noConversion"/>
  </si>
  <si>
    <t>3.54x2.75x6.89"</t>
    <phoneticPr fontId="10" type="noConversion"/>
  </si>
  <si>
    <t>RS71-8473</t>
  </si>
  <si>
    <t>S-DGJY</t>
    <phoneticPr fontId="10" type="noConversion"/>
  </si>
  <si>
    <t>Shipley</t>
  </si>
  <si>
    <t>Resin Lotion pump (plastic chrome black pump head)</t>
    <phoneticPr fontId="10" type="noConversion"/>
  </si>
  <si>
    <t>Lotion pump (plastic chrome black pump head)</t>
    <phoneticPr fontId="10" type="noConversion"/>
  </si>
  <si>
    <t>Resin handpainted</t>
    <phoneticPr fontId="10" type="noConversion"/>
  </si>
  <si>
    <t>2.9X2.9X8.2"</t>
    <phoneticPr fontId="10" type="noConversion"/>
  </si>
  <si>
    <t>Milk</t>
  </si>
  <si>
    <t>RS71-8474</t>
    <phoneticPr fontId="13" type="noConversion"/>
  </si>
  <si>
    <t>S-DGJY</t>
    <phoneticPr fontId="10" type="noConversion"/>
  </si>
  <si>
    <t>Resin Toothbrush holder</t>
    <phoneticPr fontId="13" type="noConversion"/>
  </si>
  <si>
    <t>Resin handpainted</t>
    <phoneticPr fontId="10" type="noConversion"/>
  </si>
  <si>
    <t>4.3x2.7x4.3''</t>
  </si>
  <si>
    <t>RS71-8475</t>
  </si>
  <si>
    <t>Resin Tumbler</t>
    <phoneticPr fontId="13" type="noConversion"/>
  </si>
  <si>
    <t>2.9X2.9X4.3"</t>
    <phoneticPr fontId="10" type="noConversion"/>
  </si>
  <si>
    <t>RS71-8476</t>
  </si>
  <si>
    <t>Resin Soap dish</t>
    <phoneticPr fontId="13" type="noConversion"/>
  </si>
  <si>
    <t>5.25x3.85x1''</t>
    <phoneticPr fontId="10" type="noConversion"/>
  </si>
  <si>
    <t>RS71-8477</t>
  </si>
  <si>
    <t>Resin 3 holes organiser  W/TRAY</t>
    <phoneticPr fontId="10" type="noConversion"/>
  </si>
  <si>
    <t>Resin handpainted</t>
    <phoneticPr fontId="10" type="noConversion"/>
  </si>
  <si>
    <t>8.75x6.5x4.2"</t>
    <phoneticPr fontId="10" type="noConversion"/>
  </si>
  <si>
    <t>RS71-8478</t>
  </si>
  <si>
    <t>Resin Hooks(12pcs)</t>
    <phoneticPr fontId="13" type="noConversion"/>
  </si>
  <si>
    <t>3.54x2.75x6.89"</t>
    <phoneticPr fontId="10" type="noConversion"/>
  </si>
  <si>
    <t>RS71-8479</t>
  </si>
  <si>
    <t>Coastal Shells</t>
  </si>
  <si>
    <t>Resin Sand Lotion pump (plastic chrome pump head)</t>
    <phoneticPr fontId="10" type="noConversion"/>
  </si>
  <si>
    <t>Lotion pump (plastic chrome pump head)</t>
    <phoneticPr fontId="10" type="noConversion"/>
  </si>
  <si>
    <t>Resin Sand</t>
    <phoneticPr fontId="13" type="noConversion"/>
  </si>
  <si>
    <t>3.1x3.1x8''</t>
  </si>
  <si>
    <t>Oatmeal</t>
  </si>
  <si>
    <t>RS71-8480</t>
    <phoneticPr fontId="13" type="noConversion"/>
  </si>
  <si>
    <t>Resin Toothbrush holder</t>
    <phoneticPr fontId="13" type="noConversion"/>
  </si>
  <si>
    <t>Resin</t>
    <phoneticPr fontId="10" type="noConversion"/>
  </si>
  <si>
    <t>RS71-8481</t>
  </si>
  <si>
    <t>Resin Tumbler</t>
    <phoneticPr fontId="13" type="noConversion"/>
  </si>
  <si>
    <t>Resin</t>
    <phoneticPr fontId="10" type="noConversion"/>
  </si>
  <si>
    <t>3.1x3.1x4.3''</t>
  </si>
  <si>
    <t>RS71-8482</t>
  </si>
  <si>
    <t>S-DGJY</t>
    <phoneticPr fontId="10" type="noConversion"/>
  </si>
  <si>
    <t>5.5x4x1''</t>
  </si>
  <si>
    <t>RS71-8483</t>
  </si>
  <si>
    <t>Resin 3 holes organiser W/TRAY</t>
    <phoneticPr fontId="10" type="noConversion"/>
  </si>
  <si>
    <t>3H ORG W/TRAY</t>
    <phoneticPr fontId="10" type="noConversion"/>
  </si>
  <si>
    <t>8.75x6.5x4.2"</t>
    <phoneticPr fontId="10" type="noConversion"/>
  </si>
  <si>
    <t>RS71-8484</t>
  </si>
  <si>
    <t>Coastal Shells</t>
    <phoneticPr fontId="13" type="noConversion"/>
  </si>
  <si>
    <t>Resin</t>
    <phoneticPr fontId="10" type="noConversion"/>
  </si>
  <si>
    <t>3.54x2.75x6.89"</t>
    <phoneticPr fontId="10" type="noConversion"/>
  </si>
  <si>
    <t>RS71-8485</t>
  </si>
  <si>
    <t>S-DGJY</t>
    <phoneticPr fontId="10" type="noConversion"/>
  </si>
  <si>
    <t>Sealife</t>
  </si>
  <si>
    <t>Lotion pump (plastic chrome pump head)</t>
    <phoneticPr fontId="10" type="noConversion"/>
  </si>
  <si>
    <t>Resin Sand</t>
  </si>
  <si>
    <t>RS71-8486</t>
    <phoneticPr fontId="13" type="noConversion"/>
  </si>
  <si>
    <t>Resin Toothbrush holder</t>
    <phoneticPr fontId="13" type="noConversion"/>
  </si>
  <si>
    <t>RS71-8487</t>
  </si>
  <si>
    <t>Resin Tumbler</t>
    <phoneticPr fontId="13" type="noConversion"/>
  </si>
  <si>
    <t>RS71-8488</t>
  </si>
  <si>
    <t>Resin</t>
    <phoneticPr fontId="10" type="noConversion"/>
  </si>
  <si>
    <t>RS71-8489</t>
  </si>
  <si>
    <t>Resin 3 holes organiser W/TRAY</t>
    <phoneticPr fontId="10" type="noConversion"/>
  </si>
  <si>
    <t>Resin</t>
    <phoneticPr fontId="10" type="noConversion"/>
  </si>
  <si>
    <t>8.75x6.5x4.2"</t>
    <phoneticPr fontId="10" type="noConversion"/>
  </si>
  <si>
    <t>RS71-8490</t>
  </si>
  <si>
    <t>Resin Hooks(12pcs)</t>
    <phoneticPr fontId="13" type="noConversion"/>
  </si>
  <si>
    <t>RS71-8491</t>
  </si>
  <si>
    <t>Seacrest Ombre</t>
  </si>
  <si>
    <t xml:space="preserve"> Resin sand Lotion pump (plastic matte silver pump head)</t>
    <phoneticPr fontId="10" type="noConversion"/>
  </si>
  <si>
    <t>Lotion pump (plastic matte silver pump head)</t>
    <phoneticPr fontId="10" type="noConversion"/>
  </si>
  <si>
    <t>Resin sand  handpainted</t>
    <phoneticPr fontId="10" type="noConversion"/>
  </si>
  <si>
    <t>3.54x3.54x7.87"</t>
    <phoneticPr fontId="10" type="noConversion"/>
  </si>
  <si>
    <t>Blue &amp; White</t>
  </si>
  <si>
    <t>RS71-8492</t>
    <phoneticPr fontId="13" type="noConversion"/>
  </si>
  <si>
    <t>Resin sand  Toothbrush holder</t>
    <phoneticPr fontId="13" type="noConversion"/>
  </si>
  <si>
    <t>Resin sand  handpainted</t>
    <phoneticPr fontId="10" type="noConversion"/>
  </si>
  <si>
    <t>4.48x2.91x4.29"</t>
    <phoneticPr fontId="10" type="noConversion"/>
  </si>
  <si>
    <t>RS71-8493</t>
  </si>
  <si>
    <t>Resin sand  Tumbler</t>
    <phoneticPr fontId="13" type="noConversion"/>
  </si>
  <si>
    <t>Resin sand  handpainted</t>
    <phoneticPr fontId="10" type="noConversion"/>
  </si>
  <si>
    <t>3.93x3.93x4.33"</t>
    <phoneticPr fontId="10" type="noConversion"/>
  </si>
  <si>
    <t>RS71-8494</t>
  </si>
  <si>
    <t>Resin sand  Soap dish</t>
    <phoneticPr fontId="13" type="noConversion"/>
  </si>
  <si>
    <t>5.39x4.05x1.02"</t>
    <phoneticPr fontId="10" type="noConversion"/>
  </si>
  <si>
    <t>RS71-8495</t>
  </si>
  <si>
    <t>Resin sand  3 holes organiser W/TRAY</t>
    <phoneticPr fontId="10" type="noConversion"/>
  </si>
  <si>
    <t>3H ORG W/TRAY</t>
    <phoneticPr fontId="10" type="noConversion"/>
  </si>
  <si>
    <t>RS71-8496</t>
  </si>
  <si>
    <t>Resin sand Hooks(12pcs)</t>
    <phoneticPr fontId="13" type="noConversion"/>
  </si>
  <si>
    <t>RS71-8497</t>
    <phoneticPr fontId="13" type="noConversion"/>
  </si>
  <si>
    <t>Cocoa Beach</t>
  </si>
  <si>
    <t xml:space="preserve"> Resin sand Lotion pump (plastic matte black pump head)</t>
    <phoneticPr fontId="10" type="noConversion"/>
  </si>
  <si>
    <t>Lotion pump (plastic matte black pump head)</t>
  </si>
  <si>
    <t>Resin sand</t>
    <phoneticPr fontId="10" type="noConversion"/>
  </si>
  <si>
    <t>3.2x3.2x7.9''</t>
  </si>
  <si>
    <t>White</t>
  </si>
  <si>
    <t>RS71-8498</t>
    <phoneticPr fontId="13" type="noConversion"/>
  </si>
  <si>
    <t>2 pcs LP+2 pcs TBH+1 pc TUM+1 pc SD + 1 pc #H Org/with Tray  + 1 set Hooks，mix into one carton</t>
  </si>
  <si>
    <t>Resin sand  Toothbrush holder</t>
  </si>
  <si>
    <t>4.5x2.75x4.32''</t>
    <phoneticPr fontId="10" type="noConversion"/>
  </si>
  <si>
    <t>RS71-8499</t>
  </si>
  <si>
    <t>3 pcs LP+2 pcs TBH+1 pc TUM+1 pc SD + 1 pc #H Org/with Tray  + 1 set Hooks，mix into one carton</t>
  </si>
  <si>
    <t>S-DGJY</t>
    <phoneticPr fontId="10" type="noConversion"/>
  </si>
  <si>
    <t>Resin sand  Tumbler</t>
  </si>
  <si>
    <t>Resin sand</t>
    <phoneticPr fontId="10" type="noConversion"/>
  </si>
  <si>
    <t>3.1x3.x4.32''</t>
    <phoneticPr fontId="10" type="noConversion"/>
  </si>
  <si>
    <t>RS71-8500</t>
  </si>
  <si>
    <t>4 pcs LP+2 pcs TBH+1 pc TUM+1 pc SD + 1 pc #H Org/with Tray  + 1 set Hooks，mix into one carton</t>
  </si>
  <si>
    <t>Resin sand  Soap dish</t>
  </si>
  <si>
    <t>Resin sand</t>
    <phoneticPr fontId="10" type="noConversion"/>
  </si>
  <si>
    <t>5.4x4x1''</t>
    <phoneticPr fontId="10" type="noConversion"/>
  </si>
  <si>
    <t>RS71-8501</t>
  </si>
  <si>
    <t>5 pcs LP+2 pcs TBH+1 pc TUM+1 pc SD + 1 pc #H Org/with Tray  + 1 set Hooks，mix into one carton</t>
  </si>
  <si>
    <t>Resin sand  3 holes organiser W/TRAY</t>
  </si>
  <si>
    <t>3H ORG W/TRAY</t>
    <phoneticPr fontId="10" type="noConversion"/>
  </si>
  <si>
    <t>8.75x6.5x4.2"</t>
  </si>
  <si>
    <t>RS71-8502</t>
  </si>
  <si>
    <t>6 pcs LP+2 pcs TBH+1 pc TUM+1 pc SD + 1 pc #H Org/with Tray  + 1 set Hooks，mix into one carton</t>
  </si>
  <si>
    <t>S-DGJY</t>
    <phoneticPr fontId="10" type="noConversion"/>
  </si>
  <si>
    <t>Resin sand Hooks(12pcs)</t>
  </si>
  <si>
    <t>Resin sand</t>
    <phoneticPr fontId="10" type="noConversion"/>
  </si>
  <si>
    <t>4.15x2.62x7"</t>
  </si>
  <si>
    <t>RS71-8503</t>
  </si>
  <si>
    <t>7 pcs LP+2 pcs TBH+1 pc TUM+1 pc SD + 1 pc #H Org/with Tray  + 1 set Hooks，mix into one carton</t>
  </si>
  <si>
    <t>Laura Ashley</t>
  </si>
  <si>
    <t>Charlotte</t>
  </si>
  <si>
    <t>Resin Sand Lotion pump (plastic chrome pump head)</t>
    <phoneticPr fontId="10" type="noConversion"/>
  </si>
  <si>
    <t>Lotion pump (plastic chrome pump head)</t>
  </si>
  <si>
    <t>Matte resin with pearlized area</t>
  </si>
  <si>
    <t>3x3x7.9"</t>
  </si>
  <si>
    <t>white</t>
  </si>
  <si>
    <t>LA71-0239</t>
  </si>
  <si>
    <t>2 pcs LP+2 pcs TBH+1 pc TUM+1 pc SD+1 set Hooks+1 pc 3ORG，mix into one carton</t>
  </si>
  <si>
    <t>S-DGJH</t>
  </si>
  <si>
    <t>Resin Toothbrush holder</t>
    <phoneticPr fontId="13" type="noConversion"/>
  </si>
  <si>
    <t>4.25x2.36x4.45"</t>
  </si>
  <si>
    <t>LA71-0240</t>
  </si>
  <si>
    <t>3x3x4.45"</t>
  </si>
  <si>
    <t>LA71-0241</t>
  </si>
  <si>
    <t>Resin Soap dish</t>
    <phoneticPr fontId="13" type="noConversion"/>
  </si>
  <si>
    <t>5.5x3.94x1"</t>
  </si>
  <si>
    <t>LA71-0242</t>
  </si>
  <si>
    <t>Resin 3 holes organiser W/TRAY</t>
    <phoneticPr fontId="10" type="noConversion"/>
  </si>
  <si>
    <t>LA71-0243</t>
  </si>
  <si>
    <t>Matte resin with pearlized area+iron</t>
    <phoneticPr fontId="10" type="noConversion"/>
  </si>
  <si>
    <t>1.38x1.38x0.6"</t>
  </si>
  <si>
    <t>LA71-0244</t>
  </si>
  <si>
    <t xml:space="preserve">Floral Garden </t>
  </si>
  <si>
    <t xml:space="preserve"> Resin sand Lotion pump (plastic matte black pump head)</t>
    <phoneticPr fontId="10" type="noConversion"/>
  </si>
  <si>
    <t>3.1x3.1x8''</t>
    <phoneticPr fontId="10" type="noConversion"/>
  </si>
  <si>
    <t>Blue or Sage</t>
  </si>
  <si>
    <t>LA71-0245</t>
    <phoneticPr fontId="13" type="noConversion"/>
  </si>
  <si>
    <t>4.35x2.65x4.35''</t>
    <phoneticPr fontId="10" type="noConversion"/>
  </si>
  <si>
    <t>LA71-0246</t>
  </si>
  <si>
    <t>Resin sand  Tumbler</t>
    <phoneticPr fontId="13" type="noConversion"/>
  </si>
  <si>
    <t>3.1x3.1x4.36''</t>
    <phoneticPr fontId="10" type="noConversion"/>
  </si>
  <si>
    <t>LA71-0247</t>
  </si>
  <si>
    <t>Resin sand  Soap dish</t>
    <phoneticPr fontId="13" type="noConversion"/>
  </si>
  <si>
    <t>5.5x4x1''</t>
    <phoneticPr fontId="10" type="noConversion"/>
  </si>
  <si>
    <t>LA71-0248</t>
  </si>
  <si>
    <t>LA71-0249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</si>
</sst>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[$$-409]#,##0.00;\-[$$-409]#,##0.00"/>
    <numFmt numFmtId="178" formatCode="[$$-409]#,##0.000000"/>
    <numFmt numFmtId="179" formatCode="0.0_ "/>
    <numFmt numFmtId="180" formatCode="\$#,##0.00;\-\$#,##0.00"/>
    <numFmt numFmtId="181" formatCode="0.0_);[Red]\(0.0\)"/>
    <numFmt numFmtId="182" formatCode="0_);[Red]\(0\)"/>
    <numFmt numFmtId="183" formatCode="0.0000"/>
    <numFmt numFmtId="184" formatCode="0.0%"/>
    <numFmt numFmtId="185" formatCode="&quot;$&quot;#,##0"/>
    <numFmt numFmtId="186" formatCode="0.0"/>
  </numFmts>
  <fonts count="2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sz val="11"/>
      <color rgb="FFFF0000"/>
      <name val="Aptos Display"/>
      <family val="2"/>
    </font>
    <font>
      <sz val="10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b/>
      <sz val="14"/>
      <name val="Aptos Display"/>
      <family val="2"/>
    </font>
    <font>
      <sz val="11"/>
      <color rgb="FFFF0000"/>
      <name val="Aptos Display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177" fontId="0" fillId="0" borderId="0"/>
    <xf numFmtId="9" fontId="1" fillId="0" borderId="0" applyFont="0" applyFill="0" applyBorder="0" applyAlignment="0" applyProtection="0"/>
    <xf numFmtId="177" fontId="1" fillId="0" borderId="0"/>
    <xf numFmtId="177" fontId="5" fillId="0" borderId="0"/>
    <xf numFmtId="178" fontId="9" fillId="0" borderId="0"/>
    <xf numFmtId="178" fontId="9" fillId="0" borderId="0"/>
    <xf numFmtId="178" fontId="5" fillId="0" borderId="0"/>
    <xf numFmtId="9" fontId="1" fillId="0" borderId="0" applyFont="0" applyFill="0" applyBorder="0" applyAlignment="0" applyProtection="0"/>
    <xf numFmtId="178" fontId="1" fillId="0" borderId="0"/>
    <xf numFmtId="178" fontId="9" fillId="0" borderId="0">
      <alignment vertical="center"/>
    </xf>
    <xf numFmtId="178" fontId="1" fillId="0" borderId="0"/>
    <xf numFmtId="43" fontId="1" fillId="0" borderId="0" applyFont="0" applyFill="0" applyBorder="0" applyAlignment="0" applyProtection="0">
      <alignment vertical="center"/>
    </xf>
  </cellStyleXfs>
  <cellXfs count="144">
    <xf numFmtId="177" fontId="0" fillId="0" borderId="0" xfId="0"/>
    <xf numFmtId="177" fontId="0" fillId="0" borderId="0" xfId="0" applyAlignment="1">
      <alignment horizontal="center" wrapText="1"/>
    </xf>
    <xf numFmtId="177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177" fontId="0" fillId="0" borderId="2" xfId="0" applyBorder="1" applyAlignment="1">
      <alignment horizontal="center" wrapText="1"/>
    </xf>
    <xf numFmtId="177" fontId="0" fillId="0" borderId="2" xfId="0" applyBorder="1" applyAlignment="1">
      <alignment wrapText="1"/>
    </xf>
    <xf numFmtId="177" fontId="3" fillId="0" borderId="2" xfId="0" applyFont="1" applyBorder="1" applyAlignment="1">
      <alignment horizontal="center" wrapText="1"/>
    </xf>
    <xf numFmtId="177" fontId="3" fillId="3" borderId="2" xfId="0" applyFont="1" applyFill="1" applyBorder="1" applyAlignment="1">
      <alignment horizontal="center" wrapText="1"/>
    </xf>
    <xf numFmtId="177" fontId="4" fillId="3" borderId="2" xfId="0" applyFont="1" applyFill="1" applyBorder="1" applyAlignment="1">
      <alignment horizontal="center" wrapText="1"/>
    </xf>
    <xf numFmtId="177" fontId="4" fillId="4" borderId="2" xfId="0" applyFont="1" applyFill="1" applyBorder="1" applyAlignment="1">
      <alignment horizontal="center" wrapText="1"/>
    </xf>
    <xf numFmtId="177" fontId="3" fillId="4" borderId="2" xfId="0" applyFont="1" applyFill="1" applyBorder="1" applyAlignment="1">
      <alignment horizontal="center" wrapText="1"/>
    </xf>
    <xf numFmtId="177" fontId="3" fillId="4" borderId="2" xfId="2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177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3" applyNumberFormat="1" applyFont="1" applyFill="1" applyBorder="1" applyAlignment="1">
      <alignment wrapText="1"/>
    </xf>
    <xf numFmtId="176" fontId="7" fillId="0" borderId="2" xfId="3" applyNumberFormat="1" applyFont="1" applyBorder="1" applyAlignment="1">
      <alignment wrapText="1"/>
    </xf>
    <xf numFmtId="176" fontId="6" fillId="2" borderId="2" xfId="3" applyNumberFormat="1" applyFont="1" applyFill="1" applyBorder="1" applyAlignment="1">
      <alignment wrapText="1"/>
    </xf>
    <xf numFmtId="10" fontId="6" fillId="2" borderId="2" xfId="3" applyNumberFormat="1" applyFont="1" applyFill="1" applyBorder="1" applyAlignment="1">
      <alignment wrapText="1"/>
    </xf>
    <xf numFmtId="176" fontId="7" fillId="4" borderId="2" xfId="3" applyNumberFormat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7" fontId="3" fillId="0" borderId="2" xfId="0" applyFont="1" applyBorder="1" applyAlignment="1">
      <alignment wrapText="1"/>
    </xf>
    <xf numFmtId="176" fontId="3" fillId="4" borderId="2" xfId="0" applyNumberFormat="1" applyFont="1" applyFill="1" applyBorder="1" applyAlignment="1">
      <alignment horizontal="center" wrapText="1"/>
    </xf>
    <xf numFmtId="177" fontId="0" fillId="0" borderId="2" xfId="0" applyBorder="1" applyAlignment="1">
      <alignment horizontal="center"/>
    </xf>
    <xf numFmtId="177" fontId="0" fillId="0" borderId="2" xfId="0" applyBorder="1"/>
    <xf numFmtId="177" fontId="3" fillId="0" borderId="2" xfId="2" applyNumberFormat="1" applyFont="1" applyBorder="1"/>
    <xf numFmtId="178" fontId="1" fillId="0" borderId="2" xfId="4" applyFont="1" applyBorder="1" applyAlignment="1">
      <alignment vertical="center" wrapText="1"/>
    </xf>
    <xf numFmtId="179" fontId="1" fillId="0" borderId="2" xfId="4" applyNumberFormat="1" applyFont="1" applyBorder="1" applyAlignment="1">
      <alignment horizontal="left" vertical="center" wrapText="1"/>
    </xf>
    <xf numFmtId="177" fontId="1" fillId="0" borderId="2" xfId="0" applyFont="1" applyBorder="1"/>
    <xf numFmtId="177" fontId="5" fillId="4" borderId="2" xfId="0" applyFont="1" applyFill="1" applyBorder="1"/>
    <xf numFmtId="49" fontId="0" fillId="0" borderId="2" xfId="0" applyNumberFormat="1" applyBorder="1"/>
    <xf numFmtId="180" fontId="8" fillId="4" borderId="2" xfId="0" applyNumberFormat="1" applyFont="1" applyFill="1" applyBorder="1" applyAlignment="1">
      <alignment horizontal="center" vertical="center"/>
    </xf>
    <xf numFmtId="178" fontId="11" fillId="0" borderId="2" xfId="4" applyFont="1" applyBorder="1" applyAlignment="1">
      <alignment vertical="center" wrapText="1"/>
    </xf>
    <xf numFmtId="181" fontId="1" fillId="0" borderId="2" xfId="5" applyNumberFormat="1" applyFont="1" applyBorder="1" applyAlignment="1">
      <alignment horizontal="center" vertical="center"/>
    </xf>
    <xf numFmtId="2" fontId="0" fillId="0" borderId="2" xfId="0" applyNumberFormat="1" applyBorder="1"/>
    <xf numFmtId="182" fontId="1" fillId="0" borderId="2" xfId="6" applyNumberFormat="1" applyFont="1" applyBorder="1" applyAlignment="1">
      <alignment horizontal="center" vertical="center" wrapText="1"/>
    </xf>
    <xf numFmtId="183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1" fontId="12" fillId="0" borderId="2" xfId="0" applyNumberFormat="1" applyFont="1" applyBorder="1"/>
    <xf numFmtId="184" fontId="12" fillId="0" borderId="2" xfId="0" applyNumberFormat="1" applyFont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7" applyNumberFormat="1" applyFont="1" applyFill="1" applyBorder="1" applyAlignment="1"/>
    <xf numFmtId="26" fontId="3" fillId="0" borderId="2" xfId="0" applyNumberFormat="1" applyFont="1" applyBorder="1"/>
    <xf numFmtId="178" fontId="1" fillId="0" borderId="2" xfId="8" applyBorder="1" applyAlignment="1">
      <alignment vertical="center"/>
    </xf>
    <xf numFmtId="177" fontId="1" fillId="0" borderId="2" xfId="8" applyNumberFormat="1" applyFont="1" applyBorder="1" applyAlignment="1">
      <alignment vertical="center" wrapText="1"/>
    </xf>
    <xf numFmtId="181" fontId="1" fillId="0" borderId="2" xfId="9" applyNumberFormat="1" applyFont="1" applyBorder="1" applyAlignment="1">
      <alignment horizontal="center" vertical="center"/>
    </xf>
    <xf numFmtId="177" fontId="14" fillId="4" borderId="2" xfId="0" applyFont="1" applyFill="1" applyBorder="1" applyAlignment="1">
      <alignment horizontal="left"/>
    </xf>
    <xf numFmtId="184" fontId="12" fillId="4" borderId="2" xfId="0" applyNumberFormat="1" applyFont="1" applyFill="1" applyBorder="1" applyAlignment="1">
      <alignment horizontal="left" vertical="center" wrapText="1"/>
    </xf>
    <xf numFmtId="177" fontId="14" fillId="0" borderId="2" xfId="0" applyFont="1" applyBorder="1" applyAlignment="1">
      <alignment horizontal="left"/>
    </xf>
    <xf numFmtId="184" fontId="12" fillId="0" borderId="2" xfId="0" applyNumberFormat="1" applyFont="1" applyBorder="1" applyAlignment="1">
      <alignment horizontal="left" vertical="center" wrapText="1"/>
    </xf>
    <xf numFmtId="179" fontId="1" fillId="8" borderId="2" xfId="4" applyNumberFormat="1" applyFont="1" applyFill="1" applyBorder="1" applyAlignment="1">
      <alignment horizontal="left" vertical="center" wrapText="1"/>
    </xf>
    <xf numFmtId="176" fontId="8" fillId="4" borderId="2" xfId="0" applyNumberFormat="1" applyFont="1" applyFill="1" applyBorder="1" applyAlignment="1">
      <alignment horizontal="center" wrapText="1"/>
    </xf>
    <xf numFmtId="26" fontId="15" fillId="4" borderId="2" xfId="0" applyNumberFormat="1" applyFont="1" applyFill="1" applyBorder="1"/>
    <xf numFmtId="178" fontId="1" fillId="0" borderId="2" xfId="8" applyBorder="1" applyAlignment="1">
      <alignment horizontal="left" vertical="center" wrapText="1"/>
    </xf>
    <xf numFmtId="181" fontId="1" fillId="0" borderId="2" xfId="6" applyNumberFormat="1" applyFont="1" applyBorder="1" applyAlignment="1">
      <alignment horizontal="center" vertical="center" wrapText="1"/>
    </xf>
    <xf numFmtId="177" fontId="3" fillId="0" borderId="2" xfId="2" applyFont="1" applyBorder="1" applyAlignment="1">
      <alignment wrapText="1"/>
    </xf>
    <xf numFmtId="177" fontId="1" fillId="0" borderId="2" xfId="0" applyFont="1" applyBorder="1" applyAlignment="1">
      <alignment wrapText="1"/>
    </xf>
    <xf numFmtId="176" fontId="8" fillId="4" borderId="2" xfId="0" applyNumberFormat="1" applyFont="1" applyFill="1" applyBorder="1" applyAlignment="1">
      <alignment horizontal="center" vertical="center" wrapText="1"/>
    </xf>
    <xf numFmtId="181" fontId="1" fillId="0" borderId="2" xfId="8" applyNumberFormat="1" applyFont="1" applyBorder="1" applyAlignment="1">
      <alignment horizontal="center" vertical="center" shrinkToFit="1"/>
    </xf>
    <xf numFmtId="176" fontId="0" fillId="7" borderId="2" xfId="0" applyNumberFormat="1" applyFill="1" applyBorder="1" applyAlignment="1">
      <alignment wrapText="1"/>
    </xf>
    <xf numFmtId="10" fontId="0" fillId="7" borderId="2" xfId="7" applyNumberFormat="1" applyFont="1" applyFill="1" applyBorder="1" applyAlignment="1">
      <alignment wrapText="1"/>
    </xf>
    <xf numFmtId="181" fontId="1" fillId="0" borderId="2" xfId="8" applyNumberFormat="1" applyBorder="1" applyAlignment="1">
      <alignment horizontal="center" vertical="center" wrapText="1"/>
    </xf>
    <xf numFmtId="176" fontId="3" fillId="9" borderId="2" xfId="0" applyNumberFormat="1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wrapText="1"/>
    </xf>
    <xf numFmtId="176" fontId="0" fillId="0" borderId="0" xfId="0" applyNumberFormat="1"/>
    <xf numFmtId="9" fontId="0" fillId="0" borderId="0" xfId="1" applyFont="1" applyAlignment="1">
      <alignment wrapText="1"/>
    </xf>
    <xf numFmtId="176" fontId="8" fillId="4" borderId="2" xfId="0" applyNumberFormat="1" applyFont="1" applyFill="1" applyBorder="1" applyAlignment="1">
      <alignment wrapText="1"/>
    </xf>
    <xf numFmtId="177" fontId="1" fillId="0" borderId="2" xfId="4" applyNumberFormat="1" applyFont="1" applyBorder="1" applyAlignment="1">
      <alignment vertical="center" wrapText="1"/>
    </xf>
    <xf numFmtId="177" fontId="1" fillId="8" borderId="2" xfId="4" applyNumberFormat="1" applyFont="1" applyFill="1" applyBorder="1" applyAlignment="1">
      <alignment vertical="center" wrapText="1"/>
    </xf>
    <xf numFmtId="177" fontId="11" fillId="0" borderId="2" xfId="4" applyNumberFormat="1" applyFont="1" applyBorder="1" applyAlignment="1">
      <alignment vertical="center" wrapText="1"/>
    </xf>
    <xf numFmtId="177" fontId="1" fillId="0" borderId="2" xfId="5" applyNumberFormat="1" applyFont="1" applyBorder="1" applyAlignment="1">
      <alignment horizontal="center" vertical="center"/>
    </xf>
    <xf numFmtId="177" fontId="1" fillId="0" borderId="2" xfId="6" applyNumberFormat="1" applyFont="1" applyBorder="1" applyAlignment="1">
      <alignment horizontal="center" vertical="center" wrapText="1"/>
    </xf>
    <xf numFmtId="177" fontId="1" fillId="0" borderId="2" xfId="8" applyNumberFormat="1" applyBorder="1" applyAlignment="1">
      <alignment vertical="center"/>
    </xf>
    <xf numFmtId="177" fontId="1" fillId="0" borderId="2" xfId="9" applyNumberFormat="1" applyFont="1" applyBorder="1" applyAlignment="1">
      <alignment horizontal="center" vertical="center"/>
    </xf>
    <xf numFmtId="177" fontId="0" fillId="10" borderId="2" xfId="0" applyFill="1" applyBorder="1" applyAlignment="1">
      <alignment horizontal="center" wrapText="1"/>
    </xf>
    <xf numFmtId="177" fontId="0" fillId="10" borderId="2" xfId="0" applyFill="1" applyBorder="1" applyAlignment="1">
      <alignment wrapText="1"/>
    </xf>
    <xf numFmtId="177" fontId="0" fillId="10" borderId="2" xfId="0" applyFill="1" applyBorder="1"/>
    <xf numFmtId="177" fontId="1" fillId="10" borderId="2" xfId="4" applyNumberFormat="1" applyFont="1" applyFill="1" applyBorder="1" applyAlignment="1">
      <alignment vertical="center" wrapText="1"/>
    </xf>
    <xf numFmtId="177" fontId="1" fillId="10" borderId="2" xfId="4" applyNumberFormat="1" applyFont="1" applyFill="1" applyBorder="1" applyAlignment="1">
      <alignment horizontal="left" vertical="center" wrapText="1"/>
    </xf>
    <xf numFmtId="176" fontId="8" fillId="10" borderId="2" xfId="0" applyNumberFormat="1" applyFont="1" applyFill="1" applyBorder="1" applyAlignment="1">
      <alignment horizontal="center" vertical="center" wrapText="1"/>
    </xf>
    <xf numFmtId="176" fontId="8" fillId="10" borderId="2" xfId="0" applyNumberFormat="1" applyFont="1" applyFill="1" applyBorder="1" applyAlignment="1">
      <alignment horizontal="center" wrapText="1"/>
    </xf>
    <xf numFmtId="177" fontId="1" fillId="0" borderId="2" xfId="8" applyNumberFormat="1" applyBorder="1" applyAlignment="1">
      <alignment wrapText="1"/>
    </xf>
    <xf numFmtId="177" fontId="16" fillId="0" borderId="2" xfId="0" applyFont="1" applyBorder="1" applyAlignment="1">
      <alignment horizontal="center" wrapText="1"/>
    </xf>
    <xf numFmtId="177" fontId="16" fillId="0" borderId="2" xfId="0" applyFont="1" applyBorder="1" applyAlignment="1">
      <alignment wrapText="1"/>
    </xf>
    <xf numFmtId="177" fontId="17" fillId="10" borderId="2" xfId="0" applyFont="1" applyFill="1" applyBorder="1"/>
    <xf numFmtId="177" fontId="16" fillId="0" borderId="2" xfId="0" applyFont="1" applyBorder="1"/>
    <xf numFmtId="177" fontId="16" fillId="0" borderId="2" xfId="4" applyNumberFormat="1" applyFont="1" applyBorder="1" applyAlignment="1">
      <alignment vertical="center" wrapText="1"/>
    </xf>
    <xf numFmtId="177" fontId="16" fillId="0" borderId="2" xfId="10" applyNumberFormat="1" applyFont="1" applyBorder="1" applyAlignment="1">
      <alignment vertical="center"/>
    </xf>
    <xf numFmtId="176" fontId="18" fillId="4" borderId="2" xfId="0" applyNumberFormat="1" applyFont="1" applyFill="1" applyBorder="1" applyAlignment="1">
      <alignment horizontal="center" vertical="center" wrapText="1"/>
    </xf>
    <xf numFmtId="177" fontId="19" fillId="0" borderId="2" xfId="4" applyNumberFormat="1" applyFont="1" applyBorder="1" applyAlignment="1">
      <alignment vertical="center" wrapText="1"/>
    </xf>
    <xf numFmtId="177" fontId="16" fillId="0" borderId="2" xfId="5" applyNumberFormat="1" applyFont="1" applyBorder="1" applyAlignment="1">
      <alignment horizontal="center" vertical="center"/>
    </xf>
    <xf numFmtId="177" fontId="16" fillId="0" borderId="2" xfId="6" applyNumberFormat="1" applyFont="1" applyBorder="1" applyAlignment="1">
      <alignment horizontal="center" vertical="center" wrapText="1"/>
    </xf>
    <xf numFmtId="183" fontId="16" fillId="7" borderId="2" xfId="0" applyNumberFormat="1" applyFont="1" applyFill="1" applyBorder="1"/>
    <xf numFmtId="2" fontId="16" fillId="0" borderId="2" xfId="0" applyNumberFormat="1" applyFont="1" applyBorder="1"/>
    <xf numFmtId="1" fontId="16" fillId="7" borderId="2" xfId="0" applyNumberFormat="1" applyFont="1" applyFill="1" applyBorder="1"/>
    <xf numFmtId="3" fontId="16" fillId="0" borderId="2" xfId="0" applyNumberFormat="1" applyFont="1" applyBorder="1"/>
    <xf numFmtId="176" fontId="16" fillId="7" borderId="2" xfId="0" applyNumberFormat="1" applyFont="1" applyFill="1" applyBorder="1"/>
    <xf numFmtId="181" fontId="20" fillId="0" borderId="2" xfId="0" applyNumberFormat="1" applyFont="1" applyBorder="1"/>
    <xf numFmtId="184" fontId="20" fillId="0" borderId="2" xfId="0" applyNumberFormat="1" applyFont="1" applyBorder="1" applyAlignment="1">
      <alignment horizontal="center"/>
    </xf>
    <xf numFmtId="10" fontId="17" fillId="0" borderId="2" xfId="0" applyNumberFormat="1" applyFont="1" applyBorder="1"/>
    <xf numFmtId="10" fontId="16" fillId="0" borderId="2" xfId="0" applyNumberFormat="1" applyFont="1" applyBorder="1"/>
    <xf numFmtId="176" fontId="16" fillId="7" borderId="2" xfId="0" applyNumberFormat="1" applyFont="1" applyFill="1" applyBorder="1" applyAlignment="1">
      <alignment wrapText="1"/>
    </xf>
    <xf numFmtId="10" fontId="16" fillId="7" borderId="2" xfId="7" applyNumberFormat="1" applyFont="1" applyFill="1" applyBorder="1" applyAlignment="1"/>
    <xf numFmtId="176" fontId="18" fillId="4" borderId="2" xfId="0" applyNumberFormat="1" applyFont="1" applyFill="1" applyBorder="1" applyAlignment="1">
      <alignment horizontal="center" wrapText="1"/>
    </xf>
    <xf numFmtId="26" fontId="17" fillId="0" borderId="2" xfId="0" applyNumberFormat="1" applyFont="1" applyBorder="1"/>
    <xf numFmtId="10" fontId="16" fillId="7" borderId="2" xfId="7" applyNumberFormat="1" applyFont="1" applyFill="1" applyBorder="1" applyAlignment="1">
      <alignment wrapText="1"/>
    </xf>
    <xf numFmtId="177" fontId="16" fillId="0" borderId="2" xfId="11" applyNumberFormat="1" applyFont="1" applyFill="1" applyBorder="1" applyAlignment="1">
      <alignment vertical="center"/>
    </xf>
    <xf numFmtId="176" fontId="16" fillId="0" borderId="2" xfId="0" applyNumberFormat="1" applyFont="1" applyBorder="1" applyAlignment="1">
      <alignment wrapText="1"/>
    </xf>
    <xf numFmtId="177" fontId="1" fillId="0" borderId="2" xfId="10" applyNumberFormat="1" applyFont="1" applyBorder="1" applyAlignment="1">
      <alignment vertical="center"/>
    </xf>
    <xf numFmtId="177" fontId="16" fillId="0" borderId="0" xfId="0" applyFont="1" applyAlignment="1">
      <alignment wrapText="1"/>
    </xf>
    <xf numFmtId="177" fontId="16" fillId="0" borderId="2" xfId="9" applyNumberFormat="1" applyFont="1" applyBorder="1" applyAlignment="1">
      <alignment horizontal="center" vertical="center"/>
    </xf>
    <xf numFmtId="177" fontId="21" fillId="0" borderId="2" xfId="0" applyFont="1" applyBorder="1" applyAlignment="1">
      <alignment horizontal="left"/>
    </xf>
    <xf numFmtId="184" fontId="20" fillId="0" borderId="2" xfId="0" applyNumberFormat="1" applyFont="1" applyBorder="1" applyAlignment="1">
      <alignment horizontal="center" vertical="center" wrapText="1"/>
    </xf>
    <xf numFmtId="185" fontId="22" fillId="0" borderId="2" xfId="0" applyNumberFormat="1" applyFont="1" applyBorder="1" applyAlignment="1">
      <alignment wrapText="1"/>
    </xf>
    <xf numFmtId="179" fontId="19" fillId="0" borderId="2" xfId="4" applyNumberFormat="1" applyFont="1" applyBorder="1" applyAlignment="1">
      <alignment horizontal="left" vertical="center" wrapText="1"/>
    </xf>
    <xf numFmtId="179" fontId="19" fillId="0" borderId="2" xfId="6" applyNumberFormat="1" applyFont="1" applyBorder="1" applyAlignment="1">
      <alignment horizontal="center" vertical="center" wrapText="1"/>
    </xf>
    <xf numFmtId="177" fontId="23" fillId="0" borderId="2" xfId="4" applyNumberFormat="1" applyFont="1" applyBorder="1" applyAlignment="1">
      <alignment vertical="center" wrapText="1"/>
    </xf>
    <xf numFmtId="186" fontId="16" fillId="0" borderId="2" xfId="5" applyNumberFormat="1" applyFont="1" applyBorder="1" applyAlignment="1">
      <alignment horizontal="center" vertical="center"/>
    </xf>
    <xf numFmtId="177" fontId="1" fillId="0" borderId="2" xfId="10" applyNumberFormat="1" applyBorder="1" applyAlignment="1">
      <alignment vertical="center"/>
    </xf>
    <xf numFmtId="177" fontId="16" fillId="0" borderId="2" xfId="10" applyNumberFormat="1" applyFont="1" applyBorder="1" applyAlignment="1">
      <alignment vertical="center" wrapText="1"/>
    </xf>
    <xf numFmtId="186" fontId="16" fillId="0" borderId="2" xfId="9" applyNumberFormat="1" applyFont="1" applyBorder="1" applyAlignment="1">
      <alignment horizontal="center" vertical="center"/>
    </xf>
    <xf numFmtId="177" fontId="16" fillId="0" borderId="2" xfId="10" applyNumberFormat="1" applyFont="1" applyBorder="1" applyAlignment="1">
      <alignment wrapText="1"/>
    </xf>
    <xf numFmtId="186" fontId="16" fillId="0" borderId="2" xfId="6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1" xfId="0" applyBorder="1" applyAlignment="1">
      <alignment horizontal="center" wrapText="1"/>
    </xf>
    <xf numFmtId="177" fontId="0" fillId="0" borderId="3" xfId="0" applyBorder="1" applyAlignment="1">
      <alignment horizontal="center" wrapText="1"/>
    </xf>
    <xf numFmtId="177" fontId="0" fillId="0" borderId="4" xfId="0" applyBorder="1" applyAlignment="1">
      <alignment horizontal="center" wrapText="1"/>
    </xf>
    <xf numFmtId="177" fontId="16" fillId="0" borderId="1" xfId="0" applyFont="1" applyBorder="1" applyAlignment="1">
      <alignment horizontal="center" wrapText="1"/>
    </xf>
    <xf numFmtId="177" fontId="16" fillId="0" borderId="3" xfId="0" applyFont="1" applyBorder="1" applyAlignment="1">
      <alignment horizontal="center" wrapText="1"/>
    </xf>
    <xf numFmtId="177" fontId="16" fillId="0" borderId="4" xfId="0" applyFont="1" applyBorder="1" applyAlignment="1">
      <alignment horizontal="center" wrapText="1"/>
    </xf>
  </cellXfs>
  <cellStyles count="12">
    <cellStyle name="Comma 2" xfId="11"/>
    <cellStyle name="Normal 2" xfId="2"/>
    <cellStyle name="Normal 2 18 2" xfId="3"/>
    <cellStyle name="Normal 2 32" xfId="5"/>
    <cellStyle name="Normal 3" xfId="8"/>
    <cellStyle name="Normal 6" xfId="10"/>
    <cellStyle name="Percent 2" xfId="7"/>
    <cellStyle name="百分比" xfId="1" builtinId="5"/>
    <cellStyle name="常规" xfId="0" builtinId="0"/>
    <cellStyle name="常规_quotation-Mercury  3.22.2011 (for BBB) 3" xfId="9"/>
    <cellStyle name="常规_quotation-Mercury  3.22.2011 (for BBB)_BBB Spring 12 Styleout Belize - Heather 102111 2" xfId="4"/>
    <cellStyle name="样式 1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63499</xdr:rowOff>
    </xdr:from>
    <xdr:to>
      <xdr:col>2</xdr:col>
      <xdr:colOff>2041</xdr:colOff>
      <xdr:row>6</xdr:row>
      <xdr:rowOff>98982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D19FE457-EDC1-4D64-AE35-64C6BA81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918" y="1968499"/>
          <a:ext cx="2234973" cy="15594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172356</xdr:colOff>
      <xdr:row>8</xdr:row>
      <xdr:rowOff>217714</xdr:rowOff>
    </xdr:from>
    <xdr:to>
      <xdr:col>1</xdr:col>
      <xdr:colOff>2295071</xdr:colOff>
      <xdr:row>12</xdr:row>
      <xdr:rowOff>69241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9CAC2B07-8272-4438-9C19-C5992AE4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8631" y="4656364"/>
          <a:ext cx="2122715" cy="13755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32</xdr:row>
      <xdr:rowOff>9071</xdr:rowOff>
    </xdr:from>
    <xdr:to>
      <xdr:col>1</xdr:col>
      <xdr:colOff>2273984</xdr:colOff>
      <xdr:row>35</xdr:row>
      <xdr:rowOff>335642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716C581A-AFC5-43BD-90C3-11BC63E9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6775" y="14610896"/>
          <a:ext cx="2083484" cy="14695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45357</xdr:colOff>
      <xdr:row>19</xdr:row>
      <xdr:rowOff>371929</xdr:rowOff>
    </xdr:from>
    <xdr:to>
      <xdr:col>2</xdr:col>
      <xdr:colOff>2041</xdr:colOff>
      <xdr:row>24</xdr:row>
      <xdr:rowOff>8468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9333F332-B0CF-4F0A-924F-CBDFEA18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632" y="9525454"/>
          <a:ext cx="2271259" cy="15415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335643</xdr:colOff>
      <xdr:row>25</xdr:row>
      <xdr:rowOff>73674</xdr:rowOff>
    </xdr:from>
    <xdr:to>
      <xdr:col>1</xdr:col>
      <xdr:colOff>1823357</xdr:colOff>
      <xdr:row>27</xdr:row>
      <xdr:rowOff>314945</xdr:rowOff>
    </xdr:to>
    <xdr:pic>
      <xdr:nvPicPr>
        <xdr:cNvPr id="6" name="Picture 3" descr="A blue and white design&#10;&#10;AI-generated content may be incorrect.">
          <a:extLst>
            <a:ext uri="{FF2B5EF4-FFF2-40B4-BE49-F238E27FC236}">
              <a16:creationId xmlns="" xmlns:a16="http://schemas.microsoft.com/office/drawing/2014/main" id="{679EA648-CB17-3C55-4424-8132C17A1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856"/>
        <a:stretch>
          <a:fillRect/>
        </a:stretch>
      </xdr:blipFill>
      <xdr:spPr>
        <a:xfrm>
          <a:off x="1011918" y="11760849"/>
          <a:ext cx="1487714" cy="1003271"/>
        </a:xfrm>
        <a:prstGeom prst="rect">
          <a:avLst/>
        </a:prstGeom>
      </xdr:spPr>
    </xdr:pic>
    <xdr:clientData/>
  </xdr:twoCellAnchor>
  <xdr:twoCellAnchor editAs="oneCell">
    <xdr:from>
      <xdr:col>1</xdr:col>
      <xdr:colOff>480786</xdr:colOff>
      <xdr:row>28</xdr:row>
      <xdr:rowOff>66738</xdr:rowOff>
    </xdr:from>
    <xdr:to>
      <xdr:col>1</xdr:col>
      <xdr:colOff>1623788</xdr:colOff>
      <xdr:row>30</xdr:row>
      <xdr:rowOff>270049</xdr:rowOff>
    </xdr:to>
    <xdr:pic>
      <xdr:nvPicPr>
        <xdr:cNvPr id="7" name="Picture 4" descr="A blue and white design&#10;&#10;AI-generated content may be incorrect.">
          <a:extLst>
            <a:ext uri="{FF2B5EF4-FFF2-40B4-BE49-F238E27FC236}">
              <a16:creationId xmlns="" xmlns:a16="http://schemas.microsoft.com/office/drawing/2014/main" id="{5A89E9E2-CBD6-4E85-BFD1-6C6F2998C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67"/>
        <a:stretch>
          <a:fillRect/>
        </a:stretch>
      </xdr:blipFill>
      <xdr:spPr>
        <a:xfrm>
          <a:off x="1157061" y="12896913"/>
          <a:ext cx="1143002" cy="965311"/>
        </a:xfrm>
        <a:prstGeom prst="rect">
          <a:avLst/>
        </a:prstGeom>
      </xdr:spPr>
    </xdr:pic>
    <xdr:clientData/>
  </xdr:twoCellAnchor>
  <xdr:twoCellAnchor editAs="oneCell">
    <xdr:from>
      <xdr:col>1</xdr:col>
      <xdr:colOff>129044</xdr:colOff>
      <xdr:row>38</xdr:row>
      <xdr:rowOff>317501</xdr:rowOff>
    </xdr:from>
    <xdr:to>
      <xdr:col>1</xdr:col>
      <xdr:colOff>2229512</xdr:colOff>
      <xdr:row>41</xdr:row>
      <xdr:rowOff>172635</xdr:rowOff>
    </xdr:to>
    <xdr:pic>
      <xdr:nvPicPr>
        <xdr:cNvPr id="8" name="图片 11">
          <a:extLst>
            <a:ext uri="{FF2B5EF4-FFF2-40B4-BE49-F238E27FC236}">
              <a16:creationId xmlns="" xmlns:a16="http://schemas.microsoft.com/office/drawing/2014/main" id="{ED4A1E6D-6B0E-47F9-B041-7159A936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5319" y="17452976"/>
          <a:ext cx="2100468" cy="998134"/>
        </a:xfrm>
        <a:prstGeom prst="rect">
          <a:avLst/>
        </a:prstGeom>
      </xdr:spPr>
    </xdr:pic>
    <xdr:clientData/>
  </xdr:twoCellAnchor>
  <xdr:twoCellAnchor editAs="oneCell">
    <xdr:from>
      <xdr:col>1</xdr:col>
      <xdr:colOff>263071</xdr:colOff>
      <xdr:row>43</xdr:row>
      <xdr:rowOff>235856</xdr:rowOff>
    </xdr:from>
    <xdr:to>
      <xdr:col>1</xdr:col>
      <xdr:colOff>2140857</xdr:colOff>
      <xdr:row>47</xdr:row>
      <xdr:rowOff>100067</xdr:rowOff>
    </xdr:to>
    <xdr:pic>
      <xdr:nvPicPr>
        <xdr:cNvPr id="9" name="Picture 19">
          <a:extLst>
            <a:ext uri="{FF2B5EF4-FFF2-40B4-BE49-F238E27FC236}">
              <a16:creationId xmlns="" xmlns:a16="http://schemas.microsoft.com/office/drawing/2014/main" id="{E0E40279-B6A8-4CD0-80FE-751A775D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9346" y="19523981"/>
          <a:ext cx="1877786" cy="13882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32995</xdr:colOff>
      <xdr:row>14</xdr:row>
      <xdr:rowOff>348006</xdr:rowOff>
    </xdr:from>
    <xdr:to>
      <xdr:col>2</xdr:col>
      <xdr:colOff>5691</xdr:colOff>
      <xdr:row>17</xdr:row>
      <xdr:rowOff>164353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51E6D408-CF05-47F5-A592-46F56614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9270" y="7348881"/>
          <a:ext cx="2287271" cy="959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BA%20POE%20Commitment%20Sheet%20-%2020250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- 8.4"/>
      <sheetName val="Sales - 8.5"/>
      <sheetName val="Debi 9.5"/>
      <sheetName val="Commitment"/>
      <sheetName val="Item"/>
      <sheetName val="Sunny 8.5"/>
      <sheetName val="Sunny 8.4"/>
      <sheetName val="Sunny 7.28"/>
      <sheetName val="Sunny 7.23"/>
      <sheetName val="Sunny 7.22"/>
      <sheetName val="every day"/>
      <sheetName val="Everyday Quote - 7.21"/>
      <sheetName val="ALL - POE quote"/>
      <sheetName val="2023 Coastal Orders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8">
          <cell r="S58">
            <v>1.99</v>
          </cell>
        </row>
        <row r="59">
          <cell r="S59">
            <v>1.57</v>
          </cell>
        </row>
        <row r="60">
          <cell r="S60">
            <v>1.46</v>
          </cell>
        </row>
        <row r="61">
          <cell r="S61">
            <v>1.46</v>
          </cell>
        </row>
        <row r="62">
          <cell r="S62">
            <v>3.6</v>
          </cell>
        </row>
        <row r="63">
          <cell r="S63">
            <v>1.78</v>
          </cell>
        </row>
        <row r="65">
          <cell r="S65">
            <v>1.78</v>
          </cell>
        </row>
        <row r="66">
          <cell r="S66">
            <v>1.52</v>
          </cell>
        </row>
        <row r="67">
          <cell r="S67">
            <v>1.4</v>
          </cell>
        </row>
        <row r="68">
          <cell r="S68">
            <v>1.4</v>
          </cell>
        </row>
        <row r="69">
          <cell r="S69">
            <v>1.62</v>
          </cell>
        </row>
      </sheetData>
      <sheetData sheetId="6">
        <row r="55">
          <cell r="S55">
            <v>3.25</v>
          </cell>
        </row>
      </sheetData>
      <sheetData sheetId="7">
        <row r="4">
          <cell r="S4">
            <v>1.83</v>
          </cell>
        </row>
        <row r="5">
          <cell r="S5">
            <v>1.56</v>
          </cell>
        </row>
        <row r="6">
          <cell r="S6">
            <v>1.44</v>
          </cell>
        </row>
        <row r="7">
          <cell r="S7">
            <v>1.44</v>
          </cell>
        </row>
        <row r="8">
          <cell r="S8">
            <v>3.45</v>
          </cell>
        </row>
        <row r="9">
          <cell r="S9">
            <v>1.66</v>
          </cell>
        </row>
        <row r="11">
          <cell r="S11">
            <v>1.83</v>
          </cell>
        </row>
        <row r="12">
          <cell r="S12">
            <v>1.56</v>
          </cell>
        </row>
        <row r="13">
          <cell r="S13">
            <v>1.44</v>
          </cell>
        </row>
        <row r="14">
          <cell r="S14">
            <v>1.44</v>
          </cell>
        </row>
        <row r="15">
          <cell r="S15">
            <v>3.45</v>
          </cell>
        </row>
        <row r="16">
          <cell r="S16">
            <v>1.66</v>
          </cell>
        </row>
        <row r="18">
          <cell r="S18">
            <v>1.78</v>
          </cell>
        </row>
        <row r="19">
          <cell r="S19">
            <v>1.52</v>
          </cell>
        </row>
        <row r="20">
          <cell r="S20">
            <v>1.4</v>
          </cell>
        </row>
        <row r="21">
          <cell r="S21">
            <v>1.4</v>
          </cell>
        </row>
        <row r="22">
          <cell r="S22">
            <v>3.45</v>
          </cell>
        </row>
        <row r="23">
          <cell r="S23">
            <v>1.62</v>
          </cell>
        </row>
        <row r="32">
          <cell r="S32">
            <v>1.83</v>
          </cell>
        </row>
        <row r="33">
          <cell r="S33">
            <v>1.56</v>
          </cell>
        </row>
        <row r="34">
          <cell r="S34">
            <v>1.44</v>
          </cell>
        </row>
        <row r="35">
          <cell r="S35">
            <v>1.44</v>
          </cell>
        </row>
        <row r="36">
          <cell r="S36">
            <v>3.45</v>
          </cell>
        </row>
        <row r="37">
          <cell r="S37">
            <v>1.66</v>
          </cell>
        </row>
        <row r="93">
          <cell r="S93">
            <v>1.75</v>
          </cell>
        </row>
        <row r="94">
          <cell r="S94">
            <v>1.49</v>
          </cell>
        </row>
        <row r="95">
          <cell r="S95">
            <v>1.38</v>
          </cell>
        </row>
        <row r="96">
          <cell r="S96">
            <v>1.38</v>
          </cell>
        </row>
        <row r="97">
          <cell r="S97">
            <v>1.62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48"/>
  <sheetViews>
    <sheetView tabSelected="1" topLeftCell="F1" zoomScale="80" zoomScaleNormal="80" workbookViewId="0">
      <selection activeCell="V38" sqref="V38"/>
    </sheetView>
  </sheetViews>
  <sheetFormatPr defaultColWidth="9.140625" defaultRowHeight="15"/>
  <cols>
    <col min="1" max="1" width="10.140625" style="1" customWidth="1"/>
    <col min="2" max="2" width="34.7109375" style="2" customWidth="1"/>
    <col min="3" max="3" width="8.42578125" style="2" customWidth="1"/>
    <col min="4" max="4" width="12.42578125" style="2" customWidth="1"/>
    <col min="5" max="5" width="9.140625" style="2" customWidth="1"/>
    <col min="6" max="6" width="24.140625" style="2" customWidth="1"/>
    <col min="7" max="7" width="19.85546875" style="2" customWidth="1"/>
    <col min="8" max="8" width="28.85546875" style="2" customWidth="1"/>
    <col min="9" max="9" width="13.140625" style="2" customWidth="1"/>
    <col min="10" max="10" width="15.85546875" style="2" customWidth="1"/>
    <col min="11" max="11" width="16.28515625" style="2" customWidth="1"/>
    <col min="12" max="12" width="11.85546875" style="2" customWidth="1"/>
    <col min="13" max="13" width="6.140625" style="2" customWidth="1"/>
    <col min="14" max="14" width="14.140625" style="2" customWidth="1"/>
    <col min="15" max="16" width="8.85546875" style="2" customWidth="1"/>
    <col min="17" max="17" width="8.5703125" style="4" customWidth="1"/>
    <col min="18" max="18" width="9.42578125" style="2" customWidth="1"/>
    <col min="19" max="19" width="15.85546875" style="2" customWidth="1"/>
    <col min="20" max="20" width="8.140625" style="135" customWidth="1"/>
    <col min="21" max="21" width="8.7109375" style="135" customWidth="1"/>
    <col min="22" max="22" width="8.42578125" style="135" customWidth="1"/>
    <col min="23" max="23" width="9" style="135" customWidth="1"/>
    <col min="24" max="24" width="9.85546875" style="136" customWidth="1"/>
    <col min="25" max="26" width="10" style="135" customWidth="1"/>
    <col min="27" max="27" width="9.85546875" style="136" customWidth="1"/>
    <col min="28" max="28" width="11.5703125" style="2" customWidth="1"/>
    <col min="29" max="29" width="8.85546875" style="4" customWidth="1"/>
    <col min="30" max="30" width="14.140625" style="2" customWidth="1"/>
    <col min="31" max="31" width="9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10.5703125" style="4" customWidth="1"/>
    <col min="36" max="36" width="8.140625" style="3" customWidth="1"/>
    <col min="37" max="38" width="9.28515625" style="4" customWidth="1"/>
    <col min="39" max="39" width="11.5703125" style="3" customWidth="1"/>
    <col min="40" max="40" width="10.85546875" style="4" customWidth="1"/>
    <col min="41" max="41" width="7.85546875" style="4" customWidth="1"/>
    <col min="42" max="42" width="9.5703125" style="4" customWidth="1"/>
    <col min="43" max="43" width="11.7109375" style="4" customWidth="1"/>
    <col min="44" max="44" width="15.85546875" style="137" customWidth="1"/>
    <col min="45" max="47" width="10.5703125" style="2" customWidth="1"/>
    <col min="48" max="49" width="13.85546875" style="4" customWidth="1"/>
    <col min="50" max="50" width="10.85546875" style="4" customWidth="1"/>
    <col min="51" max="51" width="11.28515625" style="2" customWidth="1"/>
    <col min="52" max="52" width="9.140625" style="2" customWidth="1"/>
    <col min="53" max="53" width="8.28515625" style="2" customWidth="1"/>
    <col min="54" max="72" width="9.140625" style="2"/>
    <col min="73" max="73" width="17.5703125" style="2" customWidth="1"/>
    <col min="74" max="74" width="9.140625" style="2"/>
    <col min="75" max="75" width="10.5703125" style="2" customWidth="1"/>
    <col min="76" max="16384" width="9.140625" style="2"/>
  </cols>
  <sheetData>
    <row r="1" spans="1:54" ht="68.099999999999994" customHeight="1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L1" s="13" t="s">
        <v>11</v>
      </c>
      <c r="M1" s="10" t="s">
        <v>12</v>
      </c>
      <c r="N1" s="10" t="s">
        <v>13</v>
      </c>
      <c r="O1" s="10" t="s">
        <v>14</v>
      </c>
      <c r="P1" s="14" t="s">
        <v>15</v>
      </c>
      <c r="Q1" s="15" t="s">
        <v>16</v>
      </c>
      <c r="R1" s="16" t="s">
        <v>17</v>
      </c>
      <c r="S1" s="9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8" t="s">
        <v>23</v>
      </c>
      <c r="Y1" s="19" t="s">
        <v>24</v>
      </c>
      <c r="Z1" s="20" t="s">
        <v>25</v>
      </c>
      <c r="AA1" s="21" t="s">
        <v>26</v>
      </c>
      <c r="AB1" s="9" t="s">
        <v>27</v>
      </c>
      <c r="AC1" s="22" t="s">
        <v>28</v>
      </c>
      <c r="AD1" s="9" t="s">
        <v>29</v>
      </c>
      <c r="AE1" s="23" t="s">
        <v>30</v>
      </c>
      <c r="AF1" s="24" t="s">
        <v>31</v>
      </c>
      <c r="AG1" s="22" t="s">
        <v>32</v>
      </c>
      <c r="AH1" s="23" t="s">
        <v>33</v>
      </c>
      <c r="AI1" s="22" t="s">
        <v>34</v>
      </c>
      <c r="AJ1" s="23" t="s">
        <v>35</v>
      </c>
      <c r="AK1" s="22" t="s">
        <v>36</v>
      </c>
      <c r="AL1" s="25" t="s">
        <v>37</v>
      </c>
      <c r="AM1" s="23" t="s">
        <v>38</v>
      </c>
      <c r="AN1" s="22" t="s">
        <v>39</v>
      </c>
      <c r="AO1" s="22" t="s">
        <v>40</v>
      </c>
      <c r="AP1" s="26" t="s">
        <v>41</v>
      </c>
      <c r="AQ1" s="27" t="s">
        <v>42</v>
      </c>
      <c r="AR1" s="28" t="s">
        <v>43</v>
      </c>
      <c r="AS1" s="29" t="s">
        <v>44</v>
      </c>
      <c r="AT1" s="27" t="s">
        <v>45</v>
      </c>
      <c r="AU1" s="9" t="s">
        <v>46</v>
      </c>
      <c r="AV1" s="22" t="s">
        <v>47</v>
      </c>
      <c r="AW1" s="22" t="s">
        <v>48</v>
      </c>
      <c r="AX1" s="22" t="s">
        <v>49</v>
      </c>
      <c r="AY1" s="30" t="s">
        <v>50</v>
      </c>
      <c r="AZ1" s="30" t="s">
        <v>51</v>
      </c>
      <c r="BA1" s="30" t="s">
        <v>52</v>
      </c>
      <c r="BB1" s="30" t="s">
        <v>53</v>
      </c>
    </row>
    <row r="2" spans="1:54" customFormat="1" ht="30" customHeight="1">
      <c r="A2" s="32">
        <v>1</v>
      </c>
      <c r="B2" s="33"/>
      <c r="C2" s="33"/>
      <c r="D2" s="33" t="s">
        <v>54</v>
      </c>
      <c r="E2" s="33"/>
      <c r="F2" s="33" t="s">
        <v>55</v>
      </c>
      <c r="G2" s="34" t="s">
        <v>56</v>
      </c>
      <c r="H2" s="35" t="s">
        <v>57</v>
      </c>
      <c r="I2" s="35" t="s">
        <v>58</v>
      </c>
      <c r="J2" s="35" t="s">
        <v>59</v>
      </c>
      <c r="K2" s="36" t="s">
        <v>60</v>
      </c>
      <c r="L2" s="37" t="s">
        <v>61</v>
      </c>
      <c r="M2" s="33"/>
      <c r="N2" s="38" t="s">
        <v>62</v>
      </c>
      <c r="O2" s="39"/>
      <c r="P2" s="33" t="s">
        <v>63</v>
      </c>
      <c r="Q2" s="40">
        <f>'[6]Sunny 7.28'!S4</f>
        <v>1.83</v>
      </c>
      <c r="R2" s="33" t="s">
        <v>64</v>
      </c>
      <c r="S2" s="41" t="s">
        <v>65</v>
      </c>
      <c r="T2" s="42">
        <v>16</v>
      </c>
      <c r="U2" s="42">
        <v>8</v>
      </c>
      <c r="V2" s="42">
        <v>20.5</v>
      </c>
      <c r="W2" s="43">
        <v>11</v>
      </c>
      <c r="X2" s="44">
        <v>2</v>
      </c>
      <c r="Y2" s="45">
        <f>IF(T2="","",T2*U2*V2/1000000)</f>
        <v>2.624E-3</v>
      </c>
      <c r="Z2" s="43">
        <v>63</v>
      </c>
      <c r="AA2" s="46">
        <f>IF(X2="","",Z2/Y2*X2)</f>
        <v>48018.292682926825</v>
      </c>
      <c r="AB2" s="47">
        <v>2250</v>
      </c>
      <c r="AC2" s="48">
        <f>IF(ISERROR(AB2/AA2),"",AB2/AA2)</f>
        <v>4.6857142857142861E-2</v>
      </c>
      <c r="AD2" s="49" t="s">
        <v>66</v>
      </c>
      <c r="AE2" s="50">
        <f>1.8%+30%</f>
        <v>0.318</v>
      </c>
      <c r="AF2" s="48">
        <f t="shared" ref="AF2:AF48" si="0">IF(ISERROR(Q2*AE2),"",Q2*AE2)</f>
        <v>0.58194000000000001</v>
      </c>
      <c r="AG2" s="48">
        <f t="shared" ref="AG2:AG48" si="1">IF(ISERROR(Q2+AC2+AF2),"",Q2+AC2+AF2)</f>
        <v>2.4587971428571431</v>
      </c>
      <c r="AH2" s="51">
        <v>0</v>
      </c>
      <c r="AI2" s="48">
        <f t="shared" ref="AI2:AI31" si="2">IF(ISERROR(AR2*AH2),"",AR2*AH2)</f>
        <v>0</v>
      </c>
      <c r="AJ2" s="51">
        <v>0</v>
      </c>
      <c r="AK2" s="48">
        <f t="shared" ref="AK2:AK31" si="3">IF(ISERROR(AR2*AJ2),"",AR2*AJ2)</f>
        <v>0</v>
      </c>
      <c r="AL2" s="52">
        <v>0</v>
      </c>
      <c r="AM2" s="51">
        <v>0</v>
      </c>
      <c r="AN2" s="48">
        <f t="shared" ref="AN2:AN31" si="4">IF(ISERROR(AR2*AM2),"",AR2*AM2)</f>
        <v>0</v>
      </c>
      <c r="AO2" s="48">
        <f t="shared" ref="AO2:AO48" si="5">IF(ISERROR(AI2+AK2+AN2),"",AI2+AK2+AN2)</f>
        <v>0</v>
      </c>
      <c r="AP2" s="48">
        <f t="shared" ref="AP2:AP31" si="6">IF(ISERROR(AG2+AO2),"",AG2+AO2)</f>
        <v>2.4587971428571431</v>
      </c>
      <c r="AQ2" s="53">
        <f t="shared" ref="AQ2:AQ31" si="7">IF(ISERROR((AR2-AP2)/AR2),"",(AR2-AP2)/AR2)</f>
        <v>0.25490995670995659</v>
      </c>
      <c r="AR2" s="31">
        <v>3.3</v>
      </c>
      <c r="AS2" s="54">
        <v>6.99</v>
      </c>
      <c r="AT2" s="53">
        <f t="shared" ref="AT2:AT7" si="8">IF(ISERROR((AS2-AR2)/AS2),"",(AS2-AR2)/AS2)</f>
        <v>0.52789699570815452</v>
      </c>
      <c r="AU2" s="33">
        <v>600</v>
      </c>
      <c r="AV2" s="48">
        <f t="shared" ref="AV2:AV7" si="9">IF(ISERROR(AP2*AU2),"",AP2*AU2)</f>
        <v>1475.2782857142859</v>
      </c>
      <c r="AW2" s="48">
        <f t="shared" ref="AW2:AW7" si="10">IF(ISERROR(AR2*AU2),"",AR2*AU2)</f>
        <v>1980</v>
      </c>
      <c r="AX2" s="48">
        <f>IF(ISERROR(AS2*AU2),"",AS2*AU2)</f>
        <v>4194</v>
      </c>
      <c r="AY2" s="33"/>
      <c r="AZ2" s="55" t="s">
        <v>67</v>
      </c>
      <c r="BA2" s="35" t="s">
        <v>68</v>
      </c>
      <c r="BB2" s="56" t="s">
        <v>69</v>
      </c>
    </row>
    <row r="3" spans="1:54" customFormat="1" ht="30" customHeight="1">
      <c r="A3" s="32">
        <v>2</v>
      </c>
      <c r="B3" s="33"/>
      <c r="C3" s="33"/>
      <c r="D3" s="33" t="s">
        <v>54</v>
      </c>
      <c r="E3" s="33"/>
      <c r="F3" s="33" t="s">
        <v>55</v>
      </c>
      <c r="G3" s="34" t="s">
        <v>56</v>
      </c>
      <c r="H3" s="35" t="s">
        <v>70</v>
      </c>
      <c r="I3" s="35" t="s">
        <v>71</v>
      </c>
      <c r="J3" s="35" t="s">
        <v>72</v>
      </c>
      <c r="K3" s="36" t="s">
        <v>73</v>
      </c>
      <c r="L3" s="37" t="s">
        <v>61</v>
      </c>
      <c r="M3" s="33"/>
      <c r="N3" s="38" t="s">
        <v>74</v>
      </c>
      <c r="O3" s="39"/>
      <c r="P3" s="33" t="s">
        <v>63</v>
      </c>
      <c r="Q3" s="40">
        <f>'[6]Sunny 7.28'!S5</f>
        <v>1.56</v>
      </c>
      <c r="R3" s="33" t="s">
        <v>64</v>
      </c>
      <c r="S3" s="41" t="s">
        <v>65</v>
      </c>
      <c r="T3" s="57">
        <v>22</v>
      </c>
      <c r="U3" s="57">
        <v>7</v>
      </c>
      <c r="V3" s="57">
        <v>11</v>
      </c>
      <c r="W3" s="43">
        <v>11</v>
      </c>
      <c r="X3" s="44">
        <v>2</v>
      </c>
      <c r="Y3" s="45">
        <f t="shared" ref="Y3:Y31" si="11">IF(T3="","",T3*U3*V3/1000000)</f>
        <v>1.694E-3</v>
      </c>
      <c r="Z3" s="43">
        <v>63</v>
      </c>
      <c r="AA3" s="46">
        <f t="shared" ref="AA3:AA31" si="12">IF(X3="","",Z3/Y3*X3)</f>
        <v>74380.165289256198</v>
      </c>
      <c r="AB3" s="47">
        <v>2250</v>
      </c>
      <c r="AC3" s="48">
        <f t="shared" ref="AC3:AC31" si="13">IF(ISERROR(AB3/AA3),"",AB3/AA3)</f>
        <v>3.0249999999999999E-2</v>
      </c>
      <c r="AD3" s="58" t="s">
        <v>75</v>
      </c>
      <c r="AE3" s="59">
        <f>3.4%+30%</f>
        <v>0.33399999999999996</v>
      </c>
      <c r="AF3" s="48">
        <f t="shared" si="0"/>
        <v>0.52103999999999995</v>
      </c>
      <c r="AG3" s="48">
        <f t="shared" si="1"/>
        <v>2.1112900000000003</v>
      </c>
      <c r="AH3" s="51">
        <v>0</v>
      </c>
      <c r="AI3" s="48">
        <f t="shared" si="2"/>
        <v>0</v>
      </c>
      <c r="AJ3" s="51">
        <v>0</v>
      </c>
      <c r="AK3" s="48">
        <f t="shared" si="3"/>
        <v>0</v>
      </c>
      <c r="AL3" s="52">
        <v>0</v>
      </c>
      <c r="AM3" s="51">
        <v>0</v>
      </c>
      <c r="AN3" s="48">
        <f t="shared" si="4"/>
        <v>0</v>
      </c>
      <c r="AO3" s="48">
        <f t="shared" si="5"/>
        <v>0</v>
      </c>
      <c r="AP3" s="48">
        <f t="shared" si="6"/>
        <v>2.1112900000000003</v>
      </c>
      <c r="AQ3" s="53">
        <f t="shared" si="7"/>
        <v>0.27196896551724126</v>
      </c>
      <c r="AR3" s="31">
        <v>2.9</v>
      </c>
      <c r="AS3" s="54">
        <v>5.99</v>
      </c>
      <c r="AT3" s="53">
        <f t="shared" si="8"/>
        <v>0.5158597662771286</v>
      </c>
      <c r="AU3" s="33">
        <v>600</v>
      </c>
      <c r="AV3" s="48">
        <f t="shared" si="9"/>
        <v>1266.7740000000001</v>
      </c>
      <c r="AW3" s="48">
        <f t="shared" si="10"/>
        <v>1740</v>
      </c>
      <c r="AX3" s="48">
        <f t="shared" ref="AX3:AX31" si="14">IF(ISERROR(AS3*AU3),"",AS3*AU3)</f>
        <v>3594</v>
      </c>
      <c r="AY3" s="33"/>
      <c r="AZ3" s="55" t="s">
        <v>67</v>
      </c>
      <c r="BA3" s="35" t="s">
        <v>68</v>
      </c>
      <c r="BB3" s="56" t="s">
        <v>69</v>
      </c>
    </row>
    <row r="4" spans="1:54" customFormat="1" ht="30" customHeight="1">
      <c r="A4" s="32">
        <v>3</v>
      </c>
      <c r="B4" s="33"/>
      <c r="C4" s="33"/>
      <c r="D4" s="33" t="s">
        <v>54</v>
      </c>
      <c r="E4" s="33"/>
      <c r="F4" s="33" t="s">
        <v>55</v>
      </c>
      <c r="G4" s="34" t="s">
        <v>56</v>
      </c>
      <c r="H4" s="35" t="s">
        <v>76</v>
      </c>
      <c r="I4" s="35" t="s">
        <v>77</v>
      </c>
      <c r="J4" s="35" t="s">
        <v>78</v>
      </c>
      <c r="K4" s="36" t="s">
        <v>79</v>
      </c>
      <c r="L4" s="37" t="s">
        <v>61</v>
      </c>
      <c r="M4" s="33"/>
      <c r="N4" s="38" t="s">
        <v>80</v>
      </c>
      <c r="O4" s="39"/>
      <c r="P4" s="33" t="s">
        <v>63</v>
      </c>
      <c r="Q4" s="40">
        <f>'[6]Sunny 7.28'!S6</f>
        <v>1.44</v>
      </c>
      <c r="R4" s="33" t="s">
        <v>64</v>
      </c>
      <c r="S4" s="41" t="s">
        <v>65</v>
      </c>
      <c r="T4" s="42">
        <v>8</v>
      </c>
      <c r="U4" s="42">
        <v>8</v>
      </c>
      <c r="V4" s="42">
        <v>11</v>
      </c>
      <c r="W4" s="43">
        <v>11</v>
      </c>
      <c r="X4" s="44">
        <v>1</v>
      </c>
      <c r="Y4" s="45">
        <f t="shared" si="11"/>
        <v>7.0399999999999998E-4</v>
      </c>
      <c r="Z4" s="43">
        <v>63</v>
      </c>
      <c r="AA4" s="46">
        <f t="shared" si="12"/>
        <v>89488.636363636368</v>
      </c>
      <c r="AB4" s="47">
        <v>2250</v>
      </c>
      <c r="AC4" s="48">
        <f t="shared" si="13"/>
        <v>2.514285714285714E-2</v>
      </c>
      <c r="AD4" s="60" t="s">
        <v>75</v>
      </c>
      <c r="AE4" s="61">
        <f>3.4%+30%</f>
        <v>0.33399999999999996</v>
      </c>
      <c r="AF4" s="48">
        <f t="shared" si="0"/>
        <v>0.48095999999999994</v>
      </c>
      <c r="AG4" s="48">
        <f t="shared" si="1"/>
        <v>1.9461028571428569</v>
      </c>
      <c r="AH4" s="51">
        <v>0</v>
      </c>
      <c r="AI4" s="48">
        <f t="shared" si="2"/>
        <v>0</v>
      </c>
      <c r="AJ4" s="51">
        <v>0</v>
      </c>
      <c r="AK4" s="48">
        <f t="shared" si="3"/>
        <v>0</v>
      </c>
      <c r="AL4" s="52">
        <v>0</v>
      </c>
      <c r="AM4" s="51">
        <v>0</v>
      </c>
      <c r="AN4" s="48">
        <f t="shared" si="4"/>
        <v>0</v>
      </c>
      <c r="AO4" s="48">
        <f t="shared" si="5"/>
        <v>0</v>
      </c>
      <c r="AP4" s="48">
        <f t="shared" si="6"/>
        <v>1.9461028571428569</v>
      </c>
      <c r="AQ4" s="53">
        <f t="shared" si="7"/>
        <v>0.25149890109890122</v>
      </c>
      <c r="AR4" s="31">
        <v>2.6</v>
      </c>
      <c r="AS4" s="54">
        <v>4.99</v>
      </c>
      <c r="AT4" s="53">
        <f t="shared" si="8"/>
        <v>0.47895791583166331</v>
      </c>
      <c r="AU4" s="33">
        <v>300</v>
      </c>
      <c r="AV4" s="48">
        <f t="shared" si="9"/>
        <v>583.8308571428571</v>
      </c>
      <c r="AW4" s="48">
        <f t="shared" si="10"/>
        <v>780</v>
      </c>
      <c r="AX4" s="48">
        <f t="shared" si="14"/>
        <v>1497</v>
      </c>
      <c r="AY4" s="33"/>
      <c r="AZ4" s="55" t="s">
        <v>67</v>
      </c>
      <c r="BA4" s="35" t="s">
        <v>68</v>
      </c>
      <c r="BB4" s="56" t="s">
        <v>69</v>
      </c>
    </row>
    <row r="5" spans="1:54" customFormat="1" ht="30" customHeight="1">
      <c r="A5" s="32">
        <v>4</v>
      </c>
      <c r="B5" s="33"/>
      <c r="C5" s="33"/>
      <c r="D5" s="33" t="s">
        <v>54</v>
      </c>
      <c r="E5" s="33"/>
      <c r="F5" s="33" t="s">
        <v>55</v>
      </c>
      <c r="G5" s="34" t="s">
        <v>81</v>
      </c>
      <c r="H5" s="35" t="s">
        <v>82</v>
      </c>
      <c r="I5" s="35" t="s">
        <v>83</v>
      </c>
      <c r="J5" s="35" t="s">
        <v>72</v>
      </c>
      <c r="K5" s="62" t="s">
        <v>84</v>
      </c>
      <c r="L5" s="37" t="s">
        <v>61</v>
      </c>
      <c r="M5" s="33"/>
      <c r="N5" s="38" t="s">
        <v>85</v>
      </c>
      <c r="O5" s="39"/>
      <c r="P5" s="33" t="s">
        <v>63</v>
      </c>
      <c r="Q5" s="40">
        <f>'[6]Sunny 7.28'!S7</f>
        <v>1.44</v>
      </c>
      <c r="R5" s="33" t="s">
        <v>64</v>
      </c>
      <c r="S5" s="41" t="s">
        <v>65</v>
      </c>
      <c r="T5" s="42">
        <v>14</v>
      </c>
      <c r="U5" s="42">
        <v>10.5</v>
      </c>
      <c r="V5" s="42">
        <v>2.5</v>
      </c>
      <c r="W5" s="43">
        <v>11</v>
      </c>
      <c r="X5" s="44">
        <v>1</v>
      </c>
      <c r="Y5" s="45">
        <f t="shared" si="11"/>
        <v>3.6749999999999999E-4</v>
      </c>
      <c r="Z5" s="43">
        <v>63</v>
      </c>
      <c r="AA5" s="46">
        <f t="shared" si="12"/>
        <v>171428.57142857142</v>
      </c>
      <c r="AB5" s="47">
        <v>2250</v>
      </c>
      <c r="AC5" s="48">
        <f t="shared" si="13"/>
        <v>1.3125000000000001E-2</v>
      </c>
      <c r="AD5" s="58" t="s">
        <v>75</v>
      </c>
      <c r="AE5" s="59">
        <f>3.4%+30%</f>
        <v>0.33399999999999996</v>
      </c>
      <c r="AF5" s="48">
        <f t="shared" si="0"/>
        <v>0.48095999999999994</v>
      </c>
      <c r="AG5" s="48">
        <f t="shared" si="1"/>
        <v>1.9340850000000001</v>
      </c>
      <c r="AH5" s="51">
        <v>0</v>
      </c>
      <c r="AI5" s="48">
        <f t="shared" si="2"/>
        <v>0</v>
      </c>
      <c r="AJ5" s="51">
        <v>0</v>
      </c>
      <c r="AK5" s="48">
        <f t="shared" si="3"/>
        <v>0</v>
      </c>
      <c r="AL5" s="52">
        <v>0</v>
      </c>
      <c r="AM5" s="51">
        <v>0</v>
      </c>
      <c r="AN5" s="48">
        <f t="shared" si="4"/>
        <v>0</v>
      </c>
      <c r="AO5" s="48">
        <f t="shared" si="5"/>
        <v>0</v>
      </c>
      <c r="AP5" s="48">
        <f t="shared" si="6"/>
        <v>1.9340850000000001</v>
      </c>
      <c r="AQ5" s="53">
        <f t="shared" si="7"/>
        <v>0.25612115384615386</v>
      </c>
      <c r="AR5" s="31">
        <v>2.6</v>
      </c>
      <c r="AS5" s="54">
        <v>4.99</v>
      </c>
      <c r="AT5" s="53">
        <f t="shared" si="8"/>
        <v>0.47895791583166331</v>
      </c>
      <c r="AU5" s="33">
        <v>300</v>
      </c>
      <c r="AV5" s="48">
        <f t="shared" si="9"/>
        <v>580.22550000000001</v>
      </c>
      <c r="AW5" s="48">
        <f t="shared" si="10"/>
        <v>780</v>
      </c>
      <c r="AX5" s="48">
        <f t="shared" si="14"/>
        <v>1497</v>
      </c>
      <c r="AY5" s="33"/>
      <c r="AZ5" s="55" t="s">
        <v>67</v>
      </c>
      <c r="BA5" s="35" t="s">
        <v>68</v>
      </c>
      <c r="BB5" s="56" t="s">
        <v>69</v>
      </c>
    </row>
    <row r="6" spans="1:54" customFormat="1" ht="30" customHeight="1">
      <c r="A6" s="32">
        <v>5</v>
      </c>
      <c r="B6" s="33"/>
      <c r="C6" s="33"/>
      <c r="D6" s="33" t="s">
        <v>54</v>
      </c>
      <c r="E6" s="33"/>
      <c r="F6" s="33" t="s">
        <v>55</v>
      </c>
      <c r="G6" s="34" t="s">
        <v>56</v>
      </c>
      <c r="H6" s="35" t="s">
        <v>86</v>
      </c>
      <c r="I6" s="35" t="s">
        <v>87</v>
      </c>
      <c r="J6" s="35" t="s">
        <v>72</v>
      </c>
      <c r="K6" s="62" t="s">
        <v>88</v>
      </c>
      <c r="L6" s="37" t="s">
        <v>61</v>
      </c>
      <c r="M6" s="33"/>
      <c r="N6" s="38" t="s">
        <v>89</v>
      </c>
      <c r="O6" s="39"/>
      <c r="P6" s="33" t="s">
        <v>63</v>
      </c>
      <c r="Q6" s="40">
        <f>'[6]Sunny 7.28'!S8</f>
        <v>3.45</v>
      </c>
      <c r="R6" s="33" t="s">
        <v>64</v>
      </c>
      <c r="S6" s="41" t="s">
        <v>65</v>
      </c>
      <c r="T6" s="42">
        <v>23</v>
      </c>
      <c r="U6" s="42">
        <v>17</v>
      </c>
      <c r="V6" s="42">
        <v>11</v>
      </c>
      <c r="W6" s="43">
        <v>11</v>
      </c>
      <c r="X6" s="44">
        <v>1</v>
      </c>
      <c r="Y6" s="45">
        <f t="shared" si="11"/>
        <v>4.3010000000000001E-3</v>
      </c>
      <c r="Z6" s="43">
        <v>63</v>
      </c>
      <c r="AA6" s="46">
        <f t="shared" si="12"/>
        <v>14647.756335735874</v>
      </c>
      <c r="AB6" s="47">
        <v>2250</v>
      </c>
      <c r="AC6" s="48">
        <f t="shared" si="13"/>
        <v>0.15360714285714286</v>
      </c>
      <c r="AD6" s="58" t="s">
        <v>75</v>
      </c>
      <c r="AE6" s="59">
        <f>3.4%+30%</f>
        <v>0.33399999999999996</v>
      </c>
      <c r="AF6" s="48">
        <f t="shared" si="0"/>
        <v>1.1522999999999999</v>
      </c>
      <c r="AG6" s="48">
        <f t="shared" si="1"/>
        <v>4.7559071428571436</v>
      </c>
      <c r="AH6" s="51">
        <v>0</v>
      </c>
      <c r="AI6" s="48">
        <f t="shared" si="2"/>
        <v>0</v>
      </c>
      <c r="AJ6" s="51">
        <v>0</v>
      </c>
      <c r="AK6" s="48">
        <f t="shared" si="3"/>
        <v>0</v>
      </c>
      <c r="AL6" s="52">
        <v>0</v>
      </c>
      <c r="AM6" s="51">
        <v>0</v>
      </c>
      <c r="AN6" s="48">
        <f t="shared" si="4"/>
        <v>0</v>
      </c>
      <c r="AO6" s="48">
        <f t="shared" si="5"/>
        <v>0</v>
      </c>
      <c r="AP6" s="48">
        <f t="shared" si="6"/>
        <v>4.7559071428571436</v>
      </c>
      <c r="AQ6" s="53">
        <f t="shared" si="7"/>
        <v>0.19391404358353503</v>
      </c>
      <c r="AR6" s="63">
        <v>5.9</v>
      </c>
      <c r="AS6" s="64">
        <v>10.99</v>
      </c>
      <c r="AT6" s="53">
        <f t="shared" si="8"/>
        <v>0.46314831665150136</v>
      </c>
      <c r="AU6" s="33">
        <v>300</v>
      </c>
      <c r="AV6" s="48">
        <f t="shared" si="9"/>
        <v>1426.7721428571431</v>
      </c>
      <c r="AW6" s="48">
        <f t="shared" si="10"/>
        <v>1770</v>
      </c>
      <c r="AX6" s="48">
        <f t="shared" si="14"/>
        <v>3297</v>
      </c>
      <c r="AY6" s="33"/>
      <c r="AZ6" s="55" t="s">
        <v>67</v>
      </c>
      <c r="BA6" s="35" t="s">
        <v>68</v>
      </c>
      <c r="BB6" s="56" t="s">
        <v>69</v>
      </c>
    </row>
    <row r="7" spans="1:54" customFormat="1" ht="30" customHeight="1">
      <c r="A7" s="32">
        <v>6</v>
      </c>
      <c r="B7" s="33"/>
      <c r="C7" s="33"/>
      <c r="D7" s="33" t="s">
        <v>54</v>
      </c>
      <c r="E7" s="33"/>
      <c r="F7" s="33" t="s">
        <v>55</v>
      </c>
      <c r="G7" s="34" t="s">
        <v>56</v>
      </c>
      <c r="H7" s="35" t="s">
        <v>90</v>
      </c>
      <c r="I7" s="35" t="s">
        <v>91</v>
      </c>
      <c r="J7" s="35" t="s">
        <v>92</v>
      </c>
      <c r="K7" s="65" t="s">
        <v>93</v>
      </c>
      <c r="L7" s="37" t="s">
        <v>61</v>
      </c>
      <c r="M7" s="33"/>
      <c r="N7" s="38" t="s">
        <v>94</v>
      </c>
      <c r="O7" s="39"/>
      <c r="P7" s="33" t="s">
        <v>63</v>
      </c>
      <c r="Q7" s="40">
        <f>'[6]Sunny 7.28'!S9</f>
        <v>1.66</v>
      </c>
      <c r="R7" s="33" t="s">
        <v>64</v>
      </c>
      <c r="S7" s="41" t="s">
        <v>65</v>
      </c>
      <c r="T7" s="66">
        <v>10.5</v>
      </c>
      <c r="U7" s="66">
        <v>7</v>
      </c>
      <c r="V7" s="66">
        <v>18</v>
      </c>
      <c r="W7" s="43">
        <v>11</v>
      </c>
      <c r="X7" s="44">
        <v>1</v>
      </c>
      <c r="Y7" s="45">
        <f t="shared" si="11"/>
        <v>1.323E-3</v>
      </c>
      <c r="Z7" s="43">
        <v>63</v>
      </c>
      <c r="AA7" s="46">
        <f t="shared" si="12"/>
        <v>47619.047619047618</v>
      </c>
      <c r="AB7" s="47">
        <v>2250</v>
      </c>
      <c r="AC7" s="48">
        <f t="shared" si="13"/>
        <v>4.725E-2</v>
      </c>
      <c r="AD7" s="58" t="s">
        <v>75</v>
      </c>
      <c r="AE7" s="59">
        <f>3.4%+30%</f>
        <v>0.33399999999999996</v>
      </c>
      <c r="AF7" s="48">
        <f t="shared" si="0"/>
        <v>0.55443999999999993</v>
      </c>
      <c r="AG7" s="48">
        <f t="shared" si="1"/>
        <v>2.2616899999999998</v>
      </c>
      <c r="AH7" s="51">
        <v>0</v>
      </c>
      <c r="AI7" s="48">
        <f t="shared" si="2"/>
        <v>0</v>
      </c>
      <c r="AJ7" s="51">
        <v>0</v>
      </c>
      <c r="AK7" s="48">
        <f t="shared" si="3"/>
        <v>0</v>
      </c>
      <c r="AL7" s="52">
        <v>0</v>
      </c>
      <c r="AM7" s="51">
        <v>0</v>
      </c>
      <c r="AN7" s="48">
        <f t="shared" si="4"/>
        <v>0</v>
      </c>
      <c r="AO7" s="48">
        <f t="shared" si="5"/>
        <v>0</v>
      </c>
      <c r="AP7" s="48">
        <f t="shared" si="6"/>
        <v>2.2616899999999998</v>
      </c>
      <c r="AQ7" s="53">
        <f t="shared" si="7"/>
        <v>0.30409538461538471</v>
      </c>
      <c r="AR7" s="63">
        <v>3.25</v>
      </c>
      <c r="AS7" s="54">
        <v>5.99</v>
      </c>
      <c r="AT7" s="53">
        <f t="shared" si="8"/>
        <v>0.45742904841402338</v>
      </c>
      <c r="AU7" s="33">
        <v>300</v>
      </c>
      <c r="AV7" s="48">
        <f t="shared" si="9"/>
        <v>678.50699999999995</v>
      </c>
      <c r="AW7" s="48">
        <f t="shared" si="10"/>
        <v>975</v>
      </c>
      <c r="AX7" s="48">
        <f t="shared" si="14"/>
        <v>1797</v>
      </c>
      <c r="AY7" s="33"/>
      <c r="AZ7" s="55" t="s">
        <v>67</v>
      </c>
      <c r="BA7" s="35" t="s">
        <v>68</v>
      </c>
      <c r="BB7" s="56" t="s">
        <v>95</v>
      </c>
    </row>
    <row r="8" spans="1:54" ht="30" customHeight="1">
      <c r="A8" s="7">
        <v>8</v>
      </c>
      <c r="B8" s="8"/>
      <c r="C8" s="8"/>
      <c r="D8" s="33" t="s">
        <v>54</v>
      </c>
      <c r="E8" s="8"/>
      <c r="F8" s="33" t="s">
        <v>55</v>
      </c>
      <c r="G8" s="67" t="s">
        <v>96</v>
      </c>
      <c r="H8" s="35" t="s">
        <v>97</v>
      </c>
      <c r="I8" s="35" t="s">
        <v>98</v>
      </c>
      <c r="J8" s="35" t="s">
        <v>99</v>
      </c>
      <c r="K8" s="62" t="s">
        <v>100</v>
      </c>
      <c r="L8" s="68" t="s">
        <v>101</v>
      </c>
      <c r="M8" s="8"/>
      <c r="N8" s="38" t="s">
        <v>102</v>
      </c>
      <c r="O8" s="8"/>
      <c r="P8" s="33" t="s">
        <v>63</v>
      </c>
      <c r="Q8" s="69">
        <f>'[6]Sunny 7.28'!S11</f>
        <v>1.83</v>
      </c>
      <c r="R8" s="33" t="s">
        <v>64</v>
      </c>
      <c r="S8" s="41" t="s">
        <v>65</v>
      </c>
      <c r="T8" s="42">
        <v>16</v>
      </c>
      <c r="U8" s="70">
        <v>8</v>
      </c>
      <c r="V8" s="70">
        <v>20.5</v>
      </c>
      <c r="W8" s="43">
        <v>11</v>
      </c>
      <c r="X8" s="44">
        <v>2</v>
      </c>
      <c r="Y8" s="45">
        <f t="shared" si="11"/>
        <v>2.624E-3</v>
      </c>
      <c r="Z8" s="43">
        <v>63</v>
      </c>
      <c r="AA8" s="46">
        <f t="shared" si="12"/>
        <v>48018.292682926825</v>
      </c>
      <c r="AB8" s="47">
        <v>2250</v>
      </c>
      <c r="AC8" s="48">
        <f t="shared" si="13"/>
        <v>4.6857142857142861E-2</v>
      </c>
      <c r="AD8" s="49" t="s">
        <v>66</v>
      </c>
      <c r="AE8" s="50">
        <f>1.8%+30%</f>
        <v>0.318</v>
      </c>
      <c r="AF8" s="48">
        <f t="shared" si="0"/>
        <v>0.58194000000000001</v>
      </c>
      <c r="AG8" s="48">
        <f t="shared" si="1"/>
        <v>2.4587971428571431</v>
      </c>
      <c r="AH8" s="51">
        <v>0</v>
      </c>
      <c r="AI8" s="48">
        <f t="shared" si="2"/>
        <v>0</v>
      </c>
      <c r="AJ8" s="51">
        <v>0</v>
      </c>
      <c r="AK8" s="48">
        <f t="shared" si="3"/>
        <v>0</v>
      </c>
      <c r="AL8" s="6">
        <v>0</v>
      </c>
      <c r="AM8" s="51">
        <v>0</v>
      </c>
      <c r="AN8" s="71">
        <f t="shared" si="4"/>
        <v>0</v>
      </c>
      <c r="AO8" s="71">
        <f t="shared" si="5"/>
        <v>0</v>
      </c>
      <c r="AP8" s="48">
        <f t="shared" si="6"/>
        <v>2.4587971428571431</v>
      </c>
      <c r="AQ8" s="53">
        <f t="shared" si="7"/>
        <v>0.25490995670995659</v>
      </c>
      <c r="AR8" s="31">
        <v>3.3</v>
      </c>
      <c r="AS8" s="54">
        <v>6.99</v>
      </c>
      <c r="AT8" s="72">
        <f t="shared" ref="AT8:AT13" si="15">IF(ISERROR((AS8-AR8)/AS8),"",(AS8-AR8)/AS8)</f>
        <v>0.52789699570815452</v>
      </c>
      <c r="AU8" s="5">
        <v>600</v>
      </c>
      <c r="AV8" s="48">
        <f t="shared" ref="AV8:AV13" si="16">IF(ISERROR(AP8*AU8),"",AP8*AU8)</f>
        <v>1475.2782857142859</v>
      </c>
      <c r="AW8" s="71">
        <f t="shared" ref="AW8:AW13" si="17">IF(ISERROR(AR8*AU8),"",AR8*AU8)</f>
        <v>1980</v>
      </c>
      <c r="AX8" s="71">
        <f t="shared" si="14"/>
        <v>4194</v>
      </c>
      <c r="AY8" s="8"/>
      <c r="AZ8" s="55" t="s">
        <v>67</v>
      </c>
      <c r="BA8" s="35" t="s">
        <v>68</v>
      </c>
      <c r="BB8" s="56" t="s">
        <v>103</v>
      </c>
    </row>
    <row r="9" spans="1:54" ht="30" customHeight="1">
      <c r="A9" s="7">
        <v>9</v>
      </c>
      <c r="B9" s="8"/>
      <c r="C9" s="8"/>
      <c r="D9" s="33" t="s">
        <v>54</v>
      </c>
      <c r="E9" s="8"/>
      <c r="F9" s="33" t="s">
        <v>55</v>
      </c>
      <c r="G9" s="67" t="s">
        <v>96</v>
      </c>
      <c r="H9" s="35" t="s">
        <v>104</v>
      </c>
      <c r="I9" s="35" t="s">
        <v>71</v>
      </c>
      <c r="J9" s="35" t="s">
        <v>105</v>
      </c>
      <c r="K9" s="62" t="s">
        <v>106</v>
      </c>
      <c r="L9" s="68" t="s">
        <v>101</v>
      </c>
      <c r="M9" s="8"/>
      <c r="N9" s="38" t="s">
        <v>107</v>
      </c>
      <c r="O9" s="8"/>
      <c r="P9" s="33" t="s">
        <v>63</v>
      </c>
      <c r="Q9" s="69">
        <f>'[6]Sunny 7.28'!S12</f>
        <v>1.56</v>
      </c>
      <c r="R9" s="33" t="s">
        <v>64</v>
      </c>
      <c r="S9" s="41" t="s">
        <v>65</v>
      </c>
      <c r="T9" s="70">
        <v>22</v>
      </c>
      <c r="U9" s="70">
        <v>7</v>
      </c>
      <c r="V9" s="70">
        <v>11</v>
      </c>
      <c r="W9" s="43">
        <v>11</v>
      </c>
      <c r="X9" s="44">
        <v>2</v>
      </c>
      <c r="Y9" s="45">
        <f t="shared" si="11"/>
        <v>1.694E-3</v>
      </c>
      <c r="Z9" s="43">
        <v>63</v>
      </c>
      <c r="AA9" s="46">
        <f t="shared" si="12"/>
        <v>74380.165289256198</v>
      </c>
      <c r="AB9" s="47">
        <v>2250</v>
      </c>
      <c r="AC9" s="48">
        <f t="shared" si="13"/>
        <v>3.0249999999999999E-2</v>
      </c>
      <c r="AD9" s="58" t="s">
        <v>75</v>
      </c>
      <c r="AE9" s="59">
        <f>3.4%+30%</f>
        <v>0.33399999999999996</v>
      </c>
      <c r="AF9" s="48">
        <f t="shared" si="0"/>
        <v>0.52103999999999995</v>
      </c>
      <c r="AG9" s="48">
        <f t="shared" si="1"/>
        <v>2.1112900000000003</v>
      </c>
      <c r="AH9" s="51">
        <v>0</v>
      </c>
      <c r="AI9" s="48">
        <f t="shared" si="2"/>
        <v>0</v>
      </c>
      <c r="AJ9" s="51">
        <v>0</v>
      </c>
      <c r="AK9" s="48">
        <f t="shared" si="3"/>
        <v>0</v>
      </c>
      <c r="AL9" s="6">
        <v>0</v>
      </c>
      <c r="AM9" s="51">
        <v>0</v>
      </c>
      <c r="AN9" s="71">
        <f t="shared" si="4"/>
        <v>0</v>
      </c>
      <c r="AO9" s="71">
        <f t="shared" si="5"/>
        <v>0</v>
      </c>
      <c r="AP9" s="48">
        <f t="shared" si="6"/>
        <v>2.1112900000000003</v>
      </c>
      <c r="AQ9" s="53">
        <f t="shared" si="7"/>
        <v>0.27196896551724126</v>
      </c>
      <c r="AR9" s="31">
        <v>2.9</v>
      </c>
      <c r="AS9" s="54">
        <v>5.99</v>
      </c>
      <c r="AT9" s="72">
        <f t="shared" si="15"/>
        <v>0.5158597662771286</v>
      </c>
      <c r="AU9" s="5">
        <v>600</v>
      </c>
      <c r="AV9" s="48">
        <f t="shared" si="16"/>
        <v>1266.7740000000001</v>
      </c>
      <c r="AW9" s="71">
        <f t="shared" si="17"/>
        <v>1740</v>
      </c>
      <c r="AX9" s="71">
        <f t="shared" si="14"/>
        <v>3594</v>
      </c>
      <c r="AY9" s="8"/>
      <c r="AZ9" s="55" t="s">
        <v>67</v>
      </c>
      <c r="BA9" s="35" t="s">
        <v>68</v>
      </c>
      <c r="BB9" s="56" t="s">
        <v>69</v>
      </c>
    </row>
    <row r="10" spans="1:54" ht="30" customHeight="1">
      <c r="A10" s="7">
        <v>10</v>
      </c>
      <c r="B10" s="8"/>
      <c r="C10" s="8"/>
      <c r="D10" s="33" t="s">
        <v>54</v>
      </c>
      <c r="E10" s="8"/>
      <c r="F10" s="33" t="s">
        <v>55</v>
      </c>
      <c r="G10" s="67" t="s">
        <v>96</v>
      </c>
      <c r="H10" s="35" t="s">
        <v>108</v>
      </c>
      <c r="I10" s="35" t="s">
        <v>77</v>
      </c>
      <c r="J10" s="35" t="s">
        <v>105</v>
      </c>
      <c r="K10" s="62" t="s">
        <v>109</v>
      </c>
      <c r="L10" s="68" t="s">
        <v>101</v>
      </c>
      <c r="M10" s="8"/>
      <c r="N10" s="38" t="s">
        <v>110</v>
      </c>
      <c r="O10" s="8"/>
      <c r="P10" s="33" t="s">
        <v>63</v>
      </c>
      <c r="Q10" s="69">
        <f>'[6]Sunny 7.28'!S13</f>
        <v>1.44</v>
      </c>
      <c r="R10" s="33" t="s">
        <v>64</v>
      </c>
      <c r="S10" s="41" t="s">
        <v>65</v>
      </c>
      <c r="T10" s="70">
        <v>8</v>
      </c>
      <c r="U10" s="70">
        <v>8</v>
      </c>
      <c r="V10" s="70">
        <v>11</v>
      </c>
      <c r="W10" s="43">
        <v>11</v>
      </c>
      <c r="X10" s="44">
        <v>1</v>
      </c>
      <c r="Y10" s="45">
        <f t="shared" si="11"/>
        <v>7.0399999999999998E-4</v>
      </c>
      <c r="Z10" s="43">
        <v>63</v>
      </c>
      <c r="AA10" s="46">
        <f t="shared" si="12"/>
        <v>89488.636363636368</v>
      </c>
      <c r="AB10" s="47">
        <v>2250</v>
      </c>
      <c r="AC10" s="48">
        <f t="shared" si="13"/>
        <v>2.514285714285714E-2</v>
      </c>
      <c r="AD10" s="60" t="s">
        <v>75</v>
      </c>
      <c r="AE10" s="61">
        <f>3.4%+30%</f>
        <v>0.33399999999999996</v>
      </c>
      <c r="AF10" s="48">
        <f t="shared" si="0"/>
        <v>0.48095999999999994</v>
      </c>
      <c r="AG10" s="48">
        <f t="shared" si="1"/>
        <v>1.9461028571428569</v>
      </c>
      <c r="AH10" s="51">
        <v>0</v>
      </c>
      <c r="AI10" s="48">
        <f t="shared" si="2"/>
        <v>0</v>
      </c>
      <c r="AJ10" s="51">
        <v>0</v>
      </c>
      <c r="AK10" s="48">
        <f t="shared" si="3"/>
        <v>0</v>
      </c>
      <c r="AL10" s="6">
        <v>0</v>
      </c>
      <c r="AM10" s="51">
        <v>0</v>
      </c>
      <c r="AN10" s="71">
        <f t="shared" si="4"/>
        <v>0</v>
      </c>
      <c r="AO10" s="71">
        <f t="shared" si="5"/>
        <v>0</v>
      </c>
      <c r="AP10" s="48">
        <f t="shared" si="6"/>
        <v>1.9461028571428569</v>
      </c>
      <c r="AQ10" s="53">
        <f t="shared" si="7"/>
        <v>0.25149890109890122</v>
      </c>
      <c r="AR10" s="31">
        <v>2.6</v>
      </c>
      <c r="AS10" s="54">
        <v>4.99</v>
      </c>
      <c r="AT10" s="72">
        <f t="shared" si="15"/>
        <v>0.47895791583166331</v>
      </c>
      <c r="AU10" s="5">
        <v>300</v>
      </c>
      <c r="AV10" s="48">
        <f t="shared" si="16"/>
        <v>583.8308571428571</v>
      </c>
      <c r="AW10" s="71">
        <f t="shared" si="17"/>
        <v>780</v>
      </c>
      <c r="AX10" s="71">
        <f t="shared" si="14"/>
        <v>1497</v>
      </c>
      <c r="AY10" s="8"/>
      <c r="AZ10" s="55" t="s">
        <v>67</v>
      </c>
      <c r="BA10" s="35" t="s">
        <v>68</v>
      </c>
      <c r="BB10" s="56" t="s">
        <v>103</v>
      </c>
    </row>
    <row r="11" spans="1:54" ht="30" customHeight="1">
      <c r="A11" s="7">
        <v>11</v>
      </c>
      <c r="B11" s="8"/>
      <c r="C11" s="8"/>
      <c r="D11" s="33" t="s">
        <v>54</v>
      </c>
      <c r="E11" s="8"/>
      <c r="F11" s="33" t="s">
        <v>55</v>
      </c>
      <c r="G11" s="67" t="s">
        <v>96</v>
      </c>
      <c r="H11" s="35" t="s">
        <v>111</v>
      </c>
      <c r="I11" s="35" t="s">
        <v>83</v>
      </c>
      <c r="J11" s="35" t="s">
        <v>99</v>
      </c>
      <c r="K11" s="62" t="s">
        <v>112</v>
      </c>
      <c r="L11" s="68" t="s">
        <v>101</v>
      </c>
      <c r="M11" s="8"/>
      <c r="N11" s="38" t="s">
        <v>113</v>
      </c>
      <c r="O11" s="8"/>
      <c r="P11" s="33" t="s">
        <v>63</v>
      </c>
      <c r="Q11" s="69">
        <f>'[6]Sunny 7.28'!S14</f>
        <v>1.44</v>
      </c>
      <c r="R11" s="33" t="s">
        <v>64</v>
      </c>
      <c r="S11" s="41" t="s">
        <v>65</v>
      </c>
      <c r="T11" s="70">
        <v>14</v>
      </c>
      <c r="U11" s="70">
        <v>10</v>
      </c>
      <c r="V11" s="70">
        <v>2.5</v>
      </c>
      <c r="W11" s="43">
        <v>11</v>
      </c>
      <c r="X11" s="44">
        <v>1</v>
      </c>
      <c r="Y11" s="45">
        <f t="shared" si="11"/>
        <v>3.5E-4</v>
      </c>
      <c r="Z11" s="43">
        <v>63</v>
      </c>
      <c r="AA11" s="46">
        <f t="shared" si="12"/>
        <v>180000</v>
      </c>
      <c r="AB11" s="47">
        <v>2250</v>
      </c>
      <c r="AC11" s="48">
        <f t="shared" si="13"/>
        <v>1.2500000000000001E-2</v>
      </c>
      <c r="AD11" s="58" t="s">
        <v>75</v>
      </c>
      <c r="AE11" s="59">
        <f>3.4%+30%</f>
        <v>0.33399999999999996</v>
      </c>
      <c r="AF11" s="48">
        <f t="shared" si="0"/>
        <v>0.48095999999999994</v>
      </c>
      <c r="AG11" s="48">
        <f t="shared" si="1"/>
        <v>1.9334599999999997</v>
      </c>
      <c r="AH11" s="51">
        <v>0</v>
      </c>
      <c r="AI11" s="48">
        <f t="shared" si="2"/>
        <v>0</v>
      </c>
      <c r="AJ11" s="51">
        <v>0</v>
      </c>
      <c r="AK11" s="48">
        <f t="shared" si="3"/>
        <v>0</v>
      </c>
      <c r="AL11" s="6">
        <v>0</v>
      </c>
      <c r="AM11" s="51">
        <v>0</v>
      </c>
      <c r="AN11" s="71">
        <f t="shared" si="4"/>
        <v>0</v>
      </c>
      <c r="AO11" s="71">
        <f t="shared" si="5"/>
        <v>0</v>
      </c>
      <c r="AP11" s="48">
        <f t="shared" si="6"/>
        <v>1.9334599999999997</v>
      </c>
      <c r="AQ11" s="53">
        <f t="shared" si="7"/>
        <v>0.25636153846153859</v>
      </c>
      <c r="AR11" s="31">
        <v>2.6</v>
      </c>
      <c r="AS11" s="54">
        <v>4.99</v>
      </c>
      <c r="AT11" s="72">
        <f t="shared" si="15"/>
        <v>0.47895791583166331</v>
      </c>
      <c r="AU11" s="5">
        <v>300</v>
      </c>
      <c r="AV11" s="48">
        <f t="shared" si="16"/>
        <v>580.0379999999999</v>
      </c>
      <c r="AW11" s="71">
        <f t="shared" si="17"/>
        <v>780</v>
      </c>
      <c r="AX11" s="71">
        <f t="shared" si="14"/>
        <v>1497</v>
      </c>
      <c r="AY11" s="8"/>
      <c r="AZ11" s="55" t="s">
        <v>67</v>
      </c>
      <c r="BA11" s="35" t="s">
        <v>68</v>
      </c>
      <c r="BB11" s="56" t="s">
        <v>103</v>
      </c>
    </row>
    <row r="12" spans="1:54" ht="30" customHeight="1">
      <c r="A12" s="7">
        <v>12</v>
      </c>
      <c r="B12" s="8"/>
      <c r="C12" s="8"/>
      <c r="D12" s="33" t="s">
        <v>54</v>
      </c>
      <c r="E12" s="8"/>
      <c r="F12" s="33" t="s">
        <v>55</v>
      </c>
      <c r="G12" s="67" t="s">
        <v>96</v>
      </c>
      <c r="H12" s="35" t="s">
        <v>114</v>
      </c>
      <c r="I12" s="35" t="s">
        <v>87</v>
      </c>
      <c r="J12" s="35" t="s">
        <v>115</v>
      </c>
      <c r="K12" s="62" t="s">
        <v>116</v>
      </c>
      <c r="L12" s="68" t="s">
        <v>101</v>
      </c>
      <c r="M12" s="8"/>
      <c r="N12" s="38" t="s">
        <v>117</v>
      </c>
      <c r="O12" s="8"/>
      <c r="P12" s="33" t="s">
        <v>63</v>
      </c>
      <c r="Q12" s="69">
        <f>'[6]Sunny 7.28'!S15</f>
        <v>3.45</v>
      </c>
      <c r="R12" s="33" t="s">
        <v>64</v>
      </c>
      <c r="S12" s="41" t="s">
        <v>65</v>
      </c>
      <c r="T12" s="42">
        <v>23</v>
      </c>
      <c r="U12" s="42">
        <v>17</v>
      </c>
      <c r="V12" s="42">
        <v>11</v>
      </c>
      <c r="W12" s="43">
        <v>11</v>
      </c>
      <c r="X12" s="44">
        <v>1</v>
      </c>
      <c r="Y12" s="45">
        <f t="shared" si="11"/>
        <v>4.3010000000000001E-3</v>
      </c>
      <c r="Z12" s="43">
        <v>63</v>
      </c>
      <c r="AA12" s="46">
        <f t="shared" si="12"/>
        <v>14647.756335735874</v>
      </c>
      <c r="AB12" s="47">
        <v>2250</v>
      </c>
      <c r="AC12" s="48">
        <f t="shared" si="13"/>
        <v>0.15360714285714286</v>
      </c>
      <c r="AD12" s="58" t="s">
        <v>75</v>
      </c>
      <c r="AE12" s="59">
        <f>3.4%+30%</f>
        <v>0.33399999999999996</v>
      </c>
      <c r="AF12" s="48">
        <f t="shared" si="0"/>
        <v>1.1522999999999999</v>
      </c>
      <c r="AG12" s="48">
        <f t="shared" si="1"/>
        <v>4.7559071428571436</v>
      </c>
      <c r="AH12" s="51">
        <v>0</v>
      </c>
      <c r="AI12" s="48">
        <f t="shared" si="2"/>
        <v>0</v>
      </c>
      <c r="AJ12" s="51">
        <v>0</v>
      </c>
      <c r="AK12" s="48">
        <f t="shared" si="3"/>
        <v>0</v>
      </c>
      <c r="AL12" s="6">
        <v>0</v>
      </c>
      <c r="AM12" s="51">
        <v>0</v>
      </c>
      <c r="AN12" s="71">
        <f t="shared" si="4"/>
        <v>0</v>
      </c>
      <c r="AO12" s="71">
        <f t="shared" si="5"/>
        <v>0</v>
      </c>
      <c r="AP12" s="48">
        <f t="shared" si="6"/>
        <v>4.7559071428571436</v>
      </c>
      <c r="AQ12" s="53">
        <f t="shared" si="7"/>
        <v>0.19391404358353503</v>
      </c>
      <c r="AR12" s="63">
        <v>5.9</v>
      </c>
      <c r="AS12" s="64">
        <v>10.99</v>
      </c>
      <c r="AT12" s="72">
        <f t="shared" si="15"/>
        <v>0.46314831665150136</v>
      </c>
      <c r="AU12" s="5">
        <v>300</v>
      </c>
      <c r="AV12" s="48">
        <f t="shared" si="16"/>
        <v>1426.7721428571431</v>
      </c>
      <c r="AW12" s="71">
        <f t="shared" si="17"/>
        <v>1770</v>
      </c>
      <c r="AX12" s="71">
        <f t="shared" si="14"/>
        <v>3297</v>
      </c>
      <c r="AY12" s="8"/>
      <c r="AZ12" s="55" t="s">
        <v>67</v>
      </c>
      <c r="BA12" s="35" t="s">
        <v>68</v>
      </c>
      <c r="BB12" s="56" t="s">
        <v>69</v>
      </c>
    </row>
    <row r="13" spans="1:54" ht="30" customHeight="1">
      <c r="A13" s="7">
        <v>13</v>
      </c>
      <c r="B13" s="8"/>
      <c r="C13" s="8"/>
      <c r="D13" s="33" t="s">
        <v>54</v>
      </c>
      <c r="E13" s="8"/>
      <c r="F13" s="33" t="s">
        <v>55</v>
      </c>
      <c r="G13" s="67" t="s">
        <v>96</v>
      </c>
      <c r="H13" s="35" t="s">
        <v>118</v>
      </c>
      <c r="I13" s="35" t="s">
        <v>91</v>
      </c>
      <c r="J13" s="35" t="s">
        <v>99</v>
      </c>
      <c r="K13" s="65" t="s">
        <v>119</v>
      </c>
      <c r="L13" s="68" t="s">
        <v>101</v>
      </c>
      <c r="M13" s="8"/>
      <c r="N13" s="38" t="s">
        <v>120</v>
      </c>
      <c r="O13" s="8"/>
      <c r="P13" s="33" t="s">
        <v>63</v>
      </c>
      <c r="Q13" s="69">
        <f>'[6]Sunny 7.28'!S16</f>
        <v>1.66</v>
      </c>
      <c r="R13" s="33" t="s">
        <v>64</v>
      </c>
      <c r="S13" s="41" t="s">
        <v>65</v>
      </c>
      <c r="T13" s="73">
        <v>10.5</v>
      </c>
      <c r="U13" s="73">
        <v>7</v>
      </c>
      <c r="V13" s="73">
        <v>18</v>
      </c>
      <c r="W13" s="43">
        <v>11</v>
      </c>
      <c r="X13" s="44">
        <v>1</v>
      </c>
      <c r="Y13" s="45">
        <f t="shared" si="11"/>
        <v>1.323E-3</v>
      </c>
      <c r="Z13" s="43">
        <v>63</v>
      </c>
      <c r="AA13" s="46">
        <f t="shared" si="12"/>
        <v>47619.047619047618</v>
      </c>
      <c r="AB13" s="47">
        <v>2250</v>
      </c>
      <c r="AC13" s="48">
        <f t="shared" si="13"/>
        <v>4.725E-2</v>
      </c>
      <c r="AD13" s="58" t="s">
        <v>75</v>
      </c>
      <c r="AE13" s="59">
        <f>3.4%+30%</f>
        <v>0.33399999999999996</v>
      </c>
      <c r="AF13" s="48">
        <f t="shared" si="0"/>
        <v>0.55443999999999993</v>
      </c>
      <c r="AG13" s="48">
        <f t="shared" si="1"/>
        <v>2.2616899999999998</v>
      </c>
      <c r="AH13" s="51">
        <v>0</v>
      </c>
      <c r="AI13" s="48">
        <f t="shared" si="2"/>
        <v>0</v>
      </c>
      <c r="AJ13" s="51">
        <v>0</v>
      </c>
      <c r="AK13" s="48">
        <f t="shared" si="3"/>
        <v>0</v>
      </c>
      <c r="AL13" s="6">
        <v>0</v>
      </c>
      <c r="AM13" s="51">
        <v>0</v>
      </c>
      <c r="AN13" s="71">
        <f t="shared" si="4"/>
        <v>0</v>
      </c>
      <c r="AO13" s="71">
        <f t="shared" si="5"/>
        <v>0</v>
      </c>
      <c r="AP13" s="48">
        <f t="shared" si="6"/>
        <v>2.2616899999999998</v>
      </c>
      <c r="AQ13" s="53">
        <f t="shared" si="7"/>
        <v>0.30409538461538471</v>
      </c>
      <c r="AR13" s="63">
        <v>3.25</v>
      </c>
      <c r="AS13" s="54">
        <v>5.99</v>
      </c>
      <c r="AT13" s="72">
        <f t="shared" si="15"/>
        <v>0.45742904841402338</v>
      </c>
      <c r="AU13" s="5">
        <v>300</v>
      </c>
      <c r="AV13" s="48">
        <f t="shared" si="16"/>
        <v>678.50699999999995</v>
      </c>
      <c r="AW13" s="71">
        <f t="shared" si="17"/>
        <v>975</v>
      </c>
      <c r="AX13" s="71">
        <f t="shared" si="14"/>
        <v>1797</v>
      </c>
      <c r="AY13" s="8"/>
      <c r="AZ13" s="55" t="s">
        <v>67</v>
      </c>
      <c r="BA13" s="35" t="s">
        <v>68</v>
      </c>
      <c r="BB13" s="56" t="s">
        <v>103</v>
      </c>
    </row>
    <row r="14" spans="1:54" ht="30" customHeight="1">
      <c r="A14" s="7">
        <v>15</v>
      </c>
      <c r="B14" s="138"/>
      <c r="C14" s="8"/>
      <c r="D14" s="33" t="s">
        <v>54</v>
      </c>
      <c r="E14" s="8"/>
      <c r="F14" s="33" t="s">
        <v>55</v>
      </c>
      <c r="G14" s="67" t="s">
        <v>121</v>
      </c>
      <c r="H14" s="35" t="s">
        <v>122</v>
      </c>
      <c r="I14" s="35" t="s">
        <v>123</v>
      </c>
      <c r="J14" s="35" t="s">
        <v>124</v>
      </c>
      <c r="K14" s="62" t="s">
        <v>125</v>
      </c>
      <c r="L14" s="68" t="s">
        <v>126</v>
      </c>
      <c r="M14" s="8"/>
      <c r="N14" s="38" t="s">
        <v>127</v>
      </c>
      <c r="O14" s="8"/>
      <c r="P14" s="33" t="s">
        <v>63</v>
      </c>
      <c r="Q14" s="69">
        <v>1.78</v>
      </c>
      <c r="R14" s="33" t="s">
        <v>64</v>
      </c>
      <c r="S14" s="41" t="s">
        <v>65</v>
      </c>
      <c r="T14" s="42">
        <v>16</v>
      </c>
      <c r="U14" s="42">
        <v>8</v>
      </c>
      <c r="V14" s="42">
        <v>20.5</v>
      </c>
      <c r="W14" s="43">
        <v>11</v>
      </c>
      <c r="X14" s="44">
        <v>2</v>
      </c>
      <c r="Y14" s="45">
        <f t="shared" ref="Y14:Y19" si="18">IF(T14="","",T14*U14*V14/1000000)</f>
        <v>2.624E-3</v>
      </c>
      <c r="Z14" s="43">
        <v>63</v>
      </c>
      <c r="AA14" s="46">
        <f t="shared" ref="AA14:AA19" si="19">IF(X14="","",Z14/Y14*X14)</f>
        <v>48018.292682926825</v>
      </c>
      <c r="AB14" s="47">
        <v>2250</v>
      </c>
      <c r="AC14" s="48">
        <f t="shared" ref="AC14:AC19" si="20">IF(ISERROR(AB14/AA14),"",AB14/AA14)</f>
        <v>4.6857142857142861E-2</v>
      </c>
      <c r="AD14" s="49" t="s">
        <v>66</v>
      </c>
      <c r="AE14" s="50">
        <f>1.8%+30%</f>
        <v>0.318</v>
      </c>
      <c r="AF14" s="48">
        <f t="shared" si="0"/>
        <v>0.56603999999999999</v>
      </c>
      <c r="AG14" s="48">
        <f t="shared" si="1"/>
        <v>2.3928971428571431</v>
      </c>
      <c r="AH14" s="51">
        <v>0</v>
      </c>
      <c r="AI14" s="48">
        <f t="shared" ref="AI14:AI19" si="21">IF(ISERROR(AR14*AH14),"",AR14*AH14)</f>
        <v>0</v>
      </c>
      <c r="AJ14" s="51">
        <v>0</v>
      </c>
      <c r="AK14" s="48">
        <f t="shared" ref="AK14:AK19" si="22">IF(ISERROR(AR14*AJ14),"",AR14*AJ14)</f>
        <v>0</v>
      </c>
      <c r="AL14" s="6">
        <v>0</v>
      </c>
      <c r="AM14" s="51">
        <v>0</v>
      </c>
      <c r="AN14" s="71">
        <f t="shared" ref="AN14:AN19" si="23">IF(ISERROR(AR14*AM14),"",AR14*AM14)</f>
        <v>0</v>
      </c>
      <c r="AO14" s="71">
        <f t="shared" ref="AO14:AO19" si="24">IF(ISERROR(AI14+AK14+AN14),"",AI14+AK14+AN14)</f>
        <v>0</v>
      </c>
      <c r="AP14" s="48">
        <f t="shared" ref="AP14:AP19" si="25">IF(ISERROR(AG14+AO14),"",AG14+AO14)</f>
        <v>2.3928971428571431</v>
      </c>
      <c r="AQ14" s="53">
        <f>IF(ISERROR((AR14-AP14)/AR14),"",(AR14-AP14)/AR14)</f>
        <v>0.27487965367965356</v>
      </c>
      <c r="AR14" s="31">
        <v>3.3</v>
      </c>
      <c r="AS14" s="54">
        <v>6.99</v>
      </c>
      <c r="AT14" s="72">
        <f t="shared" ref="AT14:AT19" si="26">IF(ISERROR((AS14-AR14)/AS14),"",(AS14-AR14)/AS14)</f>
        <v>0.52789699570815452</v>
      </c>
      <c r="AU14" s="5">
        <v>600</v>
      </c>
      <c r="AV14" s="48">
        <f t="shared" ref="AV14:AV19" si="27">IF(ISERROR(AP14*AU14),"",AP14*AU14)</f>
        <v>1435.7382857142859</v>
      </c>
      <c r="AW14" s="71">
        <f t="shared" ref="AW14:AW19" si="28">IF(ISERROR(AR14*AU14),"",AR14*AU14)</f>
        <v>1980</v>
      </c>
      <c r="AX14" s="71">
        <f t="shared" ref="AX14:AX19" si="29">IF(ISERROR(AS14*AU14),"",AS14*AU14)</f>
        <v>4194</v>
      </c>
      <c r="AY14" s="8"/>
      <c r="AZ14" s="55" t="s">
        <v>67</v>
      </c>
      <c r="BA14" s="35" t="s">
        <v>68</v>
      </c>
      <c r="BB14" s="56" t="s">
        <v>103</v>
      </c>
    </row>
    <row r="15" spans="1:54" ht="30" customHeight="1">
      <c r="A15" s="7">
        <v>16</v>
      </c>
      <c r="B15" s="139"/>
      <c r="C15" s="8"/>
      <c r="D15" s="33" t="s">
        <v>54</v>
      </c>
      <c r="E15" s="8"/>
      <c r="F15" s="33" t="s">
        <v>55</v>
      </c>
      <c r="G15" s="67" t="s">
        <v>121</v>
      </c>
      <c r="H15" s="35" t="s">
        <v>128</v>
      </c>
      <c r="I15" s="35" t="s">
        <v>71</v>
      </c>
      <c r="J15" s="35" t="s">
        <v>129</v>
      </c>
      <c r="K15" s="62" t="s">
        <v>106</v>
      </c>
      <c r="L15" s="68" t="s">
        <v>126</v>
      </c>
      <c r="M15" s="8"/>
      <c r="N15" s="38" t="s">
        <v>130</v>
      </c>
      <c r="O15" s="8"/>
      <c r="P15" s="33" t="s">
        <v>63</v>
      </c>
      <c r="Q15" s="69">
        <v>1.52</v>
      </c>
      <c r="R15" s="33" t="s">
        <v>64</v>
      </c>
      <c r="S15" s="41" t="s">
        <v>65</v>
      </c>
      <c r="T15" s="57">
        <v>22</v>
      </c>
      <c r="U15" s="57">
        <v>7</v>
      </c>
      <c r="V15" s="57">
        <v>11</v>
      </c>
      <c r="W15" s="43">
        <v>11</v>
      </c>
      <c r="X15" s="44">
        <v>2</v>
      </c>
      <c r="Y15" s="45">
        <f t="shared" si="18"/>
        <v>1.694E-3</v>
      </c>
      <c r="Z15" s="43">
        <v>63</v>
      </c>
      <c r="AA15" s="46">
        <f t="shared" si="19"/>
        <v>74380.165289256198</v>
      </c>
      <c r="AB15" s="47">
        <v>2250</v>
      </c>
      <c r="AC15" s="48">
        <f t="shared" si="20"/>
        <v>3.0249999999999999E-2</v>
      </c>
      <c r="AD15" s="58" t="s">
        <v>75</v>
      </c>
      <c r="AE15" s="59">
        <f>3.4%+30%</f>
        <v>0.33399999999999996</v>
      </c>
      <c r="AF15" s="48">
        <f t="shared" si="0"/>
        <v>0.50767999999999991</v>
      </c>
      <c r="AG15" s="48">
        <f t="shared" si="1"/>
        <v>2.0579299999999998</v>
      </c>
      <c r="AH15" s="51">
        <v>0</v>
      </c>
      <c r="AI15" s="48">
        <f t="shared" si="21"/>
        <v>0</v>
      </c>
      <c r="AJ15" s="51">
        <v>0</v>
      </c>
      <c r="AK15" s="48">
        <f t="shared" si="22"/>
        <v>0</v>
      </c>
      <c r="AL15" s="6">
        <v>0</v>
      </c>
      <c r="AM15" s="51">
        <v>0</v>
      </c>
      <c r="AN15" s="71">
        <f t="shared" si="23"/>
        <v>0</v>
      </c>
      <c r="AO15" s="71">
        <f t="shared" si="24"/>
        <v>0</v>
      </c>
      <c r="AP15" s="48">
        <f t="shared" si="25"/>
        <v>2.0579299999999998</v>
      </c>
      <c r="AQ15" s="53">
        <f t="shared" ref="AQ15:AQ19" si="30">IF(ISERROR((AR15-AP15)/AR15),"",(AR15-AP15)/AR15)</f>
        <v>0.2903689655172414</v>
      </c>
      <c r="AR15" s="31">
        <v>2.9</v>
      </c>
      <c r="AS15" s="54">
        <v>5.99</v>
      </c>
      <c r="AT15" s="72">
        <f t="shared" si="26"/>
        <v>0.5158597662771286</v>
      </c>
      <c r="AU15" s="5">
        <v>600</v>
      </c>
      <c r="AV15" s="48">
        <f t="shared" si="27"/>
        <v>1234.7579999999998</v>
      </c>
      <c r="AW15" s="71">
        <f t="shared" si="28"/>
        <v>1740</v>
      </c>
      <c r="AX15" s="71">
        <f t="shared" si="29"/>
        <v>3594</v>
      </c>
      <c r="AY15" s="8"/>
      <c r="AZ15" s="55" t="s">
        <v>67</v>
      </c>
      <c r="BA15" s="35" t="s">
        <v>68</v>
      </c>
      <c r="BB15" s="56" t="s">
        <v>103</v>
      </c>
    </row>
    <row r="16" spans="1:54" ht="30" customHeight="1">
      <c r="A16" s="7">
        <v>17</v>
      </c>
      <c r="B16" s="139"/>
      <c r="C16" s="8"/>
      <c r="D16" s="33" t="s">
        <v>54</v>
      </c>
      <c r="E16" s="8"/>
      <c r="F16" s="33" t="s">
        <v>55</v>
      </c>
      <c r="G16" s="67" t="s">
        <v>121</v>
      </c>
      <c r="H16" s="35" t="s">
        <v>131</v>
      </c>
      <c r="I16" s="35" t="s">
        <v>77</v>
      </c>
      <c r="J16" s="35" t="s">
        <v>132</v>
      </c>
      <c r="K16" s="62" t="s">
        <v>133</v>
      </c>
      <c r="L16" s="68" t="s">
        <v>126</v>
      </c>
      <c r="M16" s="8"/>
      <c r="N16" s="38" t="s">
        <v>134</v>
      </c>
      <c r="O16" s="8"/>
      <c r="P16" s="33" t="s">
        <v>63</v>
      </c>
      <c r="Q16" s="69">
        <v>1.4</v>
      </c>
      <c r="R16" s="33" t="s">
        <v>64</v>
      </c>
      <c r="S16" s="41" t="s">
        <v>65</v>
      </c>
      <c r="T16" s="42">
        <v>8</v>
      </c>
      <c r="U16" s="42">
        <v>8</v>
      </c>
      <c r="V16" s="42">
        <v>11</v>
      </c>
      <c r="W16" s="43">
        <v>11</v>
      </c>
      <c r="X16" s="44">
        <v>1</v>
      </c>
      <c r="Y16" s="45">
        <f t="shared" si="18"/>
        <v>7.0399999999999998E-4</v>
      </c>
      <c r="Z16" s="43">
        <v>63</v>
      </c>
      <c r="AA16" s="46">
        <f t="shared" si="19"/>
        <v>89488.636363636368</v>
      </c>
      <c r="AB16" s="47">
        <v>2250</v>
      </c>
      <c r="AC16" s="48">
        <f t="shared" si="20"/>
        <v>2.514285714285714E-2</v>
      </c>
      <c r="AD16" s="60" t="s">
        <v>75</v>
      </c>
      <c r="AE16" s="61">
        <f>3.4%+30%</f>
        <v>0.33399999999999996</v>
      </c>
      <c r="AF16" s="48">
        <f t="shared" si="0"/>
        <v>0.4675999999999999</v>
      </c>
      <c r="AG16" s="48">
        <f t="shared" si="1"/>
        <v>1.8927428571428568</v>
      </c>
      <c r="AH16" s="51">
        <v>0</v>
      </c>
      <c r="AI16" s="48">
        <f t="shared" si="21"/>
        <v>0</v>
      </c>
      <c r="AJ16" s="51">
        <v>0</v>
      </c>
      <c r="AK16" s="48">
        <f t="shared" si="22"/>
        <v>0</v>
      </c>
      <c r="AL16" s="6">
        <v>0</v>
      </c>
      <c r="AM16" s="51">
        <v>0</v>
      </c>
      <c r="AN16" s="71">
        <f t="shared" si="23"/>
        <v>0</v>
      </c>
      <c r="AO16" s="71">
        <f t="shared" si="24"/>
        <v>0</v>
      </c>
      <c r="AP16" s="48">
        <f t="shared" si="25"/>
        <v>1.8927428571428568</v>
      </c>
      <c r="AQ16" s="53">
        <f t="shared" si="30"/>
        <v>0.27202197802197814</v>
      </c>
      <c r="AR16" s="31">
        <v>2.6</v>
      </c>
      <c r="AS16" s="54">
        <v>4.99</v>
      </c>
      <c r="AT16" s="72">
        <f t="shared" si="26"/>
        <v>0.47895791583166331</v>
      </c>
      <c r="AU16" s="5">
        <v>300</v>
      </c>
      <c r="AV16" s="48">
        <f t="shared" si="27"/>
        <v>567.82285714285706</v>
      </c>
      <c r="AW16" s="71">
        <f t="shared" si="28"/>
        <v>780</v>
      </c>
      <c r="AX16" s="71">
        <f t="shared" si="29"/>
        <v>1497</v>
      </c>
      <c r="AY16" s="8"/>
      <c r="AZ16" s="55" t="s">
        <v>67</v>
      </c>
      <c r="BA16" s="35" t="s">
        <v>68</v>
      </c>
      <c r="BB16" s="56" t="s">
        <v>135</v>
      </c>
    </row>
    <row r="17" spans="1:75" ht="30" customHeight="1">
      <c r="A17" s="7">
        <v>18</v>
      </c>
      <c r="B17" s="139"/>
      <c r="C17" s="8"/>
      <c r="D17" s="33" t="s">
        <v>54</v>
      </c>
      <c r="E17" s="8"/>
      <c r="F17" s="33" t="s">
        <v>55</v>
      </c>
      <c r="G17" s="67" t="s">
        <v>121</v>
      </c>
      <c r="H17" s="35" t="s">
        <v>111</v>
      </c>
      <c r="I17" s="35" t="s">
        <v>83</v>
      </c>
      <c r="J17" s="35" t="s">
        <v>129</v>
      </c>
      <c r="K17" s="62" t="s">
        <v>136</v>
      </c>
      <c r="L17" s="68" t="s">
        <v>126</v>
      </c>
      <c r="M17" s="8"/>
      <c r="N17" s="38" t="s">
        <v>137</v>
      </c>
      <c r="O17" s="8"/>
      <c r="P17" s="33" t="s">
        <v>63</v>
      </c>
      <c r="Q17" s="69">
        <v>1.4</v>
      </c>
      <c r="R17" s="33" t="s">
        <v>64</v>
      </c>
      <c r="S17" s="41" t="s">
        <v>65</v>
      </c>
      <c r="T17" s="42">
        <v>14</v>
      </c>
      <c r="U17" s="42">
        <v>10.5</v>
      </c>
      <c r="V17" s="42">
        <v>2.5</v>
      </c>
      <c r="W17" s="43">
        <v>11</v>
      </c>
      <c r="X17" s="44">
        <v>1</v>
      </c>
      <c r="Y17" s="45">
        <f t="shared" si="18"/>
        <v>3.6749999999999999E-4</v>
      </c>
      <c r="Z17" s="43">
        <v>63</v>
      </c>
      <c r="AA17" s="46">
        <f t="shared" si="19"/>
        <v>171428.57142857142</v>
      </c>
      <c r="AB17" s="47">
        <v>2250</v>
      </c>
      <c r="AC17" s="48">
        <f t="shared" si="20"/>
        <v>1.3125000000000001E-2</v>
      </c>
      <c r="AD17" s="58" t="s">
        <v>75</v>
      </c>
      <c r="AE17" s="59">
        <f>3.4%+30%</f>
        <v>0.33399999999999996</v>
      </c>
      <c r="AF17" s="48">
        <f t="shared" si="0"/>
        <v>0.4675999999999999</v>
      </c>
      <c r="AG17" s="48">
        <f t="shared" si="1"/>
        <v>1.880725</v>
      </c>
      <c r="AH17" s="51">
        <v>0</v>
      </c>
      <c r="AI17" s="48">
        <f t="shared" si="21"/>
        <v>0</v>
      </c>
      <c r="AJ17" s="51">
        <v>0</v>
      </c>
      <c r="AK17" s="48">
        <f t="shared" si="22"/>
        <v>0</v>
      </c>
      <c r="AL17" s="6">
        <v>0</v>
      </c>
      <c r="AM17" s="51">
        <v>0</v>
      </c>
      <c r="AN17" s="71">
        <f t="shared" si="23"/>
        <v>0</v>
      </c>
      <c r="AO17" s="71">
        <f t="shared" si="24"/>
        <v>0</v>
      </c>
      <c r="AP17" s="48">
        <f t="shared" si="25"/>
        <v>1.880725</v>
      </c>
      <c r="AQ17" s="53">
        <f t="shared" si="30"/>
        <v>0.27664423076923078</v>
      </c>
      <c r="AR17" s="31">
        <v>2.6</v>
      </c>
      <c r="AS17" s="54">
        <v>4.99</v>
      </c>
      <c r="AT17" s="72">
        <f t="shared" si="26"/>
        <v>0.47895791583166331</v>
      </c>
      <c r="AU17" s="5">
        <v>300</v>
      </c>
      <c r="AV17" s="48">
        <f t="shared" si="27"/>
        <v>564.21749999999997</v>
      </c>
      <c r="AW17" s="71">
        <f t="shared" si="28"/>
        <v>780</v>
      </c>
      <c r="AX17" s="71">
        <f t="shared" si="29"/>
        <v>1497</v>
      </c>
      <c r="AY17" s="8"/>
      <c r="AZ17" s="55" t="s">
        <v>67</v>
      </c>
      <c r="BA17" s="35" t="s">
        <v>68</v>
      </c>
      <c r="BB17" s="56" t="s">
        <v>69</v>
      </c>
    </row>
    <row r="18" spans="1:75" ht="30" customHeight="1">
      <c r="A18" s="7">
        <v>19</v>
      </c>
      <c r="B18" s="139"/>
      <c r="C18" s="8"/>
      <c r="D18" s="33" t="s">
        <v>54</v>
      </c>
      <c r="E18" s="8"/>
      <c r="F18" s="33" t="s">
        <v>55</v>
      </c>
      <c r="G18" s="67" t="s">
        <v>121</v>
      </c>
      <c r="H18" s="35" t="s">
        <v>138</v>
      </c>
      <c r="I18" s="35" t="s">
        <v>139</v>
      </c>
      <c r="J18" s="35" t="s">
        <v>132</v>
      </c>
      <c r="K18" s="62" t="s">
        <v>140</v>
      </c>
      <c r="L18" s="68" t="s">
        <v>126</v>
      </c>
      <c r="M18" s="8"/>
      <c r="N18" s="38" t="s">
        <v>141</v>
      </c>
      <c r="O18" s="8"/>
      <c r="P18" s="33" t="s">
        <v>63</v>
      </c>
      <c r="Q18" s="69">
        <v>3.45</v>
      </c>
      <c r="R18" s="33" t="s">
        <v>64</v>
      </c>
      <c r="S18" s="41" t="s">
        <v>65</v>
      </c>
      <c r="T18" s="42">
        <v>23</v>
      </c>
      <c r="U18" s="42">
        <v>17</v>
      </c>
      <c r="V18" s="42">
        <v>11</v>
      </c>
      <c r="W18" s="43">
        <v>11</v>
      </c>
      <c r="X18" s="44">
        <v>1</v>
      </c>
      <c r="Y18" s="45">
        <f t="shared" si="18"/>
        <v>4.3010000000000001E-3</v>
      </c>
      <c r="Z18" s="43">
        <v>63</v>
      </c>
      <c r="AA18" s="46">
        <f t="shared" si="19"/>
        <v>14647.756335735874</v>
      </c>
      <c r="AB18" s="47">
        <v>2250</v>
      </c>
      <c r="AC18" s="48">
        <f t="shared" si="20"/>
        <v>0.15360714285714286</v>
      </c>
      <c r="AD18" s="58" t="s">
        <v>75</v>
      </c>
      <c r="AE18" s="59">
        <f>3.4%+30%</f>
        <v>0.33399999999999996</v>
      </c>
      <c r="AF18" s="48">
        <f t="shared" si="0"/>
        <v>1.1522999999999999</v>
      </c>
      <c r="AG18" s="48">
        <f t="shared" si="1"/>
        <v>4.7559071428571436</v>
      </c>
      <c r="AH18" s="51">
        <v>0</v>
      </c>
      <c r="AI18" s="48">
        <f t="shared" si="21"/>
        <v>0</v>
      </c>
      <c r="AJ18" s="51">
        <v>0</v>
      </c>
      <c r="AK18" s="48">
        <f t="shared" si="22"/>
        <v>0</v>
      </c>
      <c r="AL18" s="6">
        <v>0</v>
      </c>
      <c r="AM18" s="51">
        <v>0</v>
      </c>
      <c r="AN18" s="71">
        <f t="shared" si="23"/>
        <v>0</v>
      </c>
      <c r="AO18" s="71">
        <f t="shared" si="24"/>
        <v>0</v>
      </c>
      <c r="AP18" s="48">
        <f t="shared" si="25"/>
        <v>4.7559071428571436</v>
      </c>
      <c r="AQ18" s="53">
        <f t="shared" si="30"/>
        <v>0.19391404358353503</v>
      </c>
      <c r="AR18" s="63">
        <v>5.9</v>
      </c>
      <c r="AS18" s="64">
        <v>10.99</v>
      </c>
      <c r="AT18" s="72">
        <f t="shared" si="26"/>
        <v>0.46314831665150136</v>
      </c>
      <c r="AU18" s="5">
        <v>300</v>
      </c>
      <c r="AV18" s="48">
        <f t="shared" si="27"/>
        <v>1426.7721428571431</v>
      </c>
      <c r="AW18" s="71">
        <f t="shared" si="28"/>
        <v>1770</v>
      </c>
      <c r="AX18" s="71">
        <f t="shared" si="29"/>
        <v>3297</v>
      </c>
      <c r="AY18" s="8"/>
      <c r="AZ18" s="55" t="s">
        <v>67</v>
      </c>
      <c r="BA18" s="35" t="s">
        <v>68</v>
      </c>
      <c r="BB18" s="56" t="s">
        <v>69</v>
      </c>
    </row>
    <row r="19" spans="1:75" ht="30" customHeight="1">
      <c r="A19" s="7">
        <v>20</v>
      </c>
      <c r="B19" s="140"/>
      <c r="C19" s="8"/>
      <c r="D19" s="33" t="s">
        <v>54</v>
      </c>
      <c r="E19" s="8"/>
      <c r="F19" s="33" t="s">
        <v>55</v>
      </c>
      <c r="G19" s="67" t="s">
        <v>142</v>
      </c>
      <c r="H19" s="35" t="s">
        <v>118</v>
      </c>
      <c r="I19" s="35" t="s">
        <v>91</v>
      </c>
      <c r="J19" s="35" t="s">
        <v>143</v>
      </c>
      <c r="K19" s="65" t="s">
        <v>144</v>
      </c>
      <c r="L19" s="68" t="s">
        <v>126</v>
      </c>
      <c r="M19" s="8"/>
      <c r="N19" s="38" t="s">
        <v>145</v>
      </c>
      <c r="O19" s="8"/>
      <c r="P19" s="33" t="s">
        <v>63</v>
      </c>
      <c r="Q19" s="69">
        <v>1.62</v>
      </c>
      <c r="R19" s="33" t="s">
        <v>64</v>
      </c>
      <c r="S19" s="41" t="s">
        <v>65</v>
      </c>
      <c r="T19" s="66">
        <v>10.5</v>
      </c>
      <c r="U19" s="66">
        <v>7</v>
      </c>
      <c r="V19" s="66">
        <v>18</v>
      </c>
      <c r="W19" s="43">
        <v>11</v>
      </c>
      <c r="X19" s="44">
        <v>1</v>
      </c>
      <c r="Y19" s="45">
        <f t="shared" si="18"/>
        <v>1.323E-3</v>
      </c>
      <c r="Z19" s="43">
        <v>63</v>
      </c>
      <c r="AA19" s="46">
        <f t="shared" si="19"/>
        <v>47619.047619047618</v>
      </c>
      <c r="AB19" s="47">
        <v>2250</v>
      </c>
      <c r="AC19" s="48">
        <f t="shared" si="20"/>
        <v>4.725E-2</v>
      </c>
      <c r="AD19" s="58" t="s">
        <v>75</v>
      </c>
      <c r="AE19" s="59">
        <f>3.4%+30%</f>
        <v>0.33399999999999996</v>
      </c>
      <c r="AF19" s="48">
        <f t="shared" si="0"/>
        <v>0.54108000000000001</v>
      </c>
      <c r="AG19" s="48">
        <f t="shared" si="1"/>
        <v>2.2083300000000001</v>
      </c>
      <c r="AH19" s="51">
        <v>0</v>
      </c>
      <c r="AI19" s="48">
        <f t="shared" si="21"/>
        <v>0</v>
      </c>
      <c r="AJ19" s="51">
        <v>0</v>
      </c>
      <c r="AK19" s="48">
        <f t="shared" si="22"/>
        <v>0</v>
      </c>
      <c r="AL19" s="6">
        <v>0</v>
      </c>
      <c r="AM19" s="51">
        <v>0</v>
      </c>
      <c r="AN19" s="71">
        <f t="shared" si="23"/>
        <v>0</v>
      </c>
      <c r="AO19" s="71">
        <f t="shared" si="24"/>
        <v>0</v>
      </c>
      <c r="AP19" s="48">
        <f t="shared" si="25"/>
        <v>2.2083300000000001</v>
      </c>
      <c r="AQ19" s="53">
        <f t="shared" si="30"/>
        <v>0.32051384615384609</v>
      </c>
      <c r="AR19" s="63">
        <v>3.25</v>
      </c>
      <c r="AS19" s="54">
        <v>5.99</v>
      </c>
      <c r="AT19" s="72">
        <f t="shared" si="26"/>
        <v>0.45742904841402338</v>
      </c>
      <c r="AU19" s="5">
        <v>300</v>
      </c>
      <c r="AV19" s="48">
        <f t="shared" si="27"/>
        <v>662.49900000000002</v>
      </c>
      <c r="AW19" s="71">
        <f t="shared" si="28"/>
        <v>975</v>
      </c>
      <c r="AX19" s="71">
        <f t="shared" si="29"/>
        <v>1797</v>
      </c>
      <c r="AY19" s="8"/>
      <c r="AZ19" s="55" t="s">
        <v>67</v>
      </c>
      <c r="BA19" s="35" t="s">
        <v>68</v>
      </c>
      <c r="BB19" s="56" t="s">
        <v>146</v>
      </c>
    </row>
    <row r="20" spans="1:75" ht="30" customHeight="1">
      <c r="A20" s="7">
        <v>15</v>
      </c>
      <c r="B20" s="8"/>
      <c r="C20" s="8"/>
      <c r="D20" s="33" t="s">
        <v>54</v>
      </c>
      <c r="E20" s="8"/>
      <c r="F20" s="33" t="s">
        <v>55</v>
      </c>
      <c r="G20" s="67" t="s">
        <v>147</v>
      </c>
      <c r="H20" s="35" t="s">
        <v>122</v>
      </c>
      <c r="I20" s="35" t="s">
        <v>148</v>
      </c>
      <c r="J20" s="35" t="s">
        <v>149</v>
      </c>
      <c r="K20" s="62" t="s">
        <v>125</v>
      </c>
      <c r="L20" s="68" t="s">
        <v>126</v>
      </c>
      <c r="M20" s="8"/>
      <c r="N20" s="38" t="s">
        <v>150</v>
      </c>
      <c r="O20" s="8"/>
      <c r="P20" s="33" t="s">
        <v>63</v>
      </c>
      <c r="Q20" s="69">
        <f>'[6]Sunny 7.28'!S18</f>
        <v>1.78</v>
      </c>
      <c r="R20" s="33" t="s">
        <v>64</v>
      </c>
      <c r="S20" s="41" t="s">
        <v>65</v>
      </c>
      <c r="T20" s="42">
        <v>16</v>
      </c>
      <c r="U20" s="42">
        <v>8</v>
      </c>
      <c r="V20" s="42">
        <v>20.5</v>
      </c>
      <c r="W20" s="43">
        <v>11</v>
      </c>
      <c r="X20" s="44">
        <v>2</v>
      </c>
      <c r="Y20" s="45">
        <f t="shared" si="11"/>
        <v>2.624E-3</v>
      </c>
      <c r="Z20" s="43">
        <v>63</v>
      </c>
      <c r="AA20" s="46">
        <f t="shared" si="12"/>
        <v>48018.292682926825</v>
      </c>
      <c r="AB20" s="47">
        <v>2250</v>
      </c>
      <c r="AC20" s="48">
        <f t="shared" si="13"/>
        <v>4.6857142857142861E-2</v>
      </c>
      <c r="AD20" s="49" t="s">
        <v>66</v>
      </c>
      <c r="AE20" s="50">
        <f>1.8%+30%</f>
        <v>0.318</v>
      </c>
      <c r="AF20" s="48">
        <f t="shared" si="0"/>
        <v>0.56603999999999999</v>
      </c>
      <c r="AG20" s="48">
        <f t="shared" si="1"/>
        <v>2.3928971428571431</v>
      </c>
      <c r="AH20" s="51">
        <v>0</v>
      </c>
      <c r="AI20" s="48">
        <f t="shared" si="2"/>
        <v>0</v>
      </c>
      <c r="AJ20" s="51">
        <v>0</v>
      </c>
      <c r="AK20" s="48">
        <f t="shared" si="3"/>
        <v>0</v>
      </c>
      <c r="AL20" s="6">
        <v>0</v>
      </c>
      <c r="AM20" s="51">
        <v>0</v>
      </c>
      <c r="AN20" s="71">
        <f t="shared" si="4"/>
        <v>0</v>
      </c>
      <c r="AO20" s="71">
        <f t="shared" si="5"/>
        <v>0</v>
      </c>
      <c r="AP20" s="48">
        <f t="shared" si="6"/>
        <v>2.3928971428571431</v>
      </c>
      <c r="AQ20" s="53">
        <f>IF(ISERROR((AR20-AP20)/AR20),"",(AR20-AP20)/AR20)</f>
        <v>0.27487965367965356</v>
      </c>
      <c r="AR20" s="31">
        <v>3.3</v>
      </c>
      <c r="AS20" s="54">
        <v>6.99</v>
      </c>
      <c r="AT20" s="72">
        <f t="shared" ref="AT20:AT25" si="31">IF(ISERROR((AS20-AR20)/AS20),"",(AS20-AR20)/AS20)</f>
        <v>0.52789699570815452</v>
      </c>
      <c r="AU20" s="5">
        <v>600</v>
      </c>
      <c r="AV20" s="48">
        <f t="shared" ref="AV20:AV25" si="32">IF(ISERROR(AP20*AU20),"",AP20*AU20)</f>
        <v>1435.7382857142859</v>
      </c>
      <c r="AW20" s="71">
        <f t="shared" ref="AW20:AW25" si="33">IF(ISERROR(AR20*AU20),"",AR20*AU20)</f>
        <v>1980</v>
      </c>
      <c r="AX20" s="71">
        <f t="shared" si="14"/>
        <v>4194</v>
      </c>
      <c r="AY20" s="8"/>
      <c r="AZ20" s="55" t="s">
        <v>67</v>
      </c>
      <c r="BA20" s="35" t="s">
        <v>68</v>
      </c>
      <c r="BB20" s="56" t="s">
        <v>103</v>
      </c>
    </row>
    <row r="21" spans="1:75" ht="30" customHeight="1">
      <c r="A21" s="7">
        <v>16</v>
      </c>
      <c r="B21" s="8"/>
      <c r="C21" s="8"/>
      <c r="D21" s="33" t="s">
        <v>54</v>
      </c>
      <c r="E21" s="8"/>
      <c r="F21" s="33" t="s">
        <v>55</v>
      </c>
      <c r="G21" s="67" t="s">
        <v>147</v>
      </c>
      <c r="H21" s="35" t="s">
        <v>151</v>
      </c>
      <c r="I21" s="35" t="s">
        <v>71</v>
      </c>
      <c r="J21" s="35" t="s">
        <v>132</v>
      </c>
      <c r="K21" s="62" t="s">
        <v>106</v>
      </c>
      <c r="L21" s="68" t="s">
        <v>126</v>
      </c>
      <c r="M21" s="8"/>
      <c r="N21" s="38" t="s">
        <v>152</v>
      </c>
      <c r="O21" s="8"/>
      <c r="P21" s="33" t="s">
        <v>63</v>
      </c>
      <c r="Q21" s="69">
        <f>'[6]Sunny 7.28'!S19</f>
        <v>1.52</v>
      </c>
      <c r="R21" s="33" t="s">
        <v>64</v>
      </c>
      <c r="S21" s="41" t="s">
        <v>65</v>
      </c>
      <c r="T21" s="57">
        <v>22</v>
      </c>
      <c r="U21" s="57">
        <v>7</v>
      </c>
      <c r="V21" s="57">
        <v>11</v>
      </c>
      <c r="W21" s="43">
        <v>11</v>
      </c>
      <c r="X21" s="44">
        <v>2</v>
      </c>
      <c r="Y21" s="45">
        <f t="shared" si="11"/>
        <v>1.694E-3</v>
      </c>
      <c r="Z21" s="43">
        <v>63</v>
      </c>
      <c r="AA21" s="46">
        <f t="shared" si="12"/>
        <v>74380.165289256198</v>
      </c>
      <c r="AB21" s="47">
        <v>2250</v>
      </c>
      <c r="AC21" s="48">
        <f t="shared" si="13"/>
        <v>3.0249999999999999E-2</v>
      </c>
      <c r="AD21" s="58" t="s">
        <v>75</v>
      </c>
      <c r="AE21" s="59">
        <f>3.4%+30%</f>
        <v>0.33399999999999996</v>
      </c>
      <c r="AF21" s="48">
        <f t="shared" si="0"/>
        <v>0.50767999999999991</v>
      </c>
      <c r="AG21" s="48">
        <f t="shared" si="1"/>
        <v>2.0579299999999998</v>
      </c>
      <c r="AH21" s="51">
        <v>0</v>
      </c>
      <c r="AI21" s="48">
        <f t="shared" si="2"/>
        <v>0</v>
      </c>
      <c r="AJ21" s="51">
        <v>0</v>
      </c>
      <c r="AK21" s="48">
        <f t="shared" si="3"/>
        <v>0</v>
      </c>
      <c r="AL21" s="6">
        <v>0</v>
      </c>
      <c r="AM21" s="51">
        <v>0</v>
      </c>
      <c r="AN21" s="71">
        <f t="shared" si="4"/>
        <v>0</v>
      </c>
      <c r="AO21" s="71">
        <f t="shared" si="5"/>
        <v>0</v>
      </c>
      <c r="AP21" s="48">
        <f t="shared" si="6"/>
        <v>2.0579299999999998</v>
      </c>
      <c r="AQ21" s="53">
        <f t="shared" si="7"/>
        <v>0.2903689655172414</v>
      </c>
      <c r="AR21" s="31">
        <v>2.9</v>
      </c>
      <c r="AS21" s="54">
        <v>5.99</v>
      </c>
      <c r="AT21" s="72">
        <f t="shared" si="31"/>
        <v>0.5158597662771286</v>
      </c>
      <c r="AU21" s="5">
        <v>600</v>
      </c>
      <c r="AV21" s="48">
        <f t="shared" si="32"/>
        <v>1234.7579999999998</v>
      </c>
      <c r="AW21" s="71">
        <f t="shared" si="33"/>
        <v>1740</v>
      </c>
      <c r="AX21" s="71">
        <f t="shared" si="14"/>
        <v>3594</v>
      </c>
      <c r="AY21" s="8"/>
      <c r="AZ21" s="55" t="s">
        <v>67</v>
      </c>
      <c r="BA21" s="35" t="s">
        <v>68</v>
      </c>
      <c r="BB21" s="56" t="s">
        <v>69</v>
      </c>
    </row>
    <row r="22" spans="1:75" ht="30" customHeight="1">
      <c r="A22" s="7">
        <v>17</v>
      </c>
      <c r="B22" s="8"/>
      <c r="C22" s="8"/>
      <c r="D22" s="33" t="s">
        <v>54</v>
      </c>
      <c r="E22" s="8"/>
      <c r="F22" s="33" t="s">
        <v>55</v>
      </c>
      <c r="G22" s="67" t="s">
        <v>147</v>
      </c>
      <c r="H22" s="35" t="s">
        <v>153</v>
      </c>
      <c r="I22" s="35" t="s">
        <v>77</v>
      </c>
      <c r="J22" s="35" t="s">
        <v>129</v>
      </c>
      <c r="K22" s="62" t="s">
        <v>133</v>
      </c>
      <c r="L22" s="68" t="s">
        <v>126</v>
      </c>
      <c r="M22" s="8"/>
      <c r="N22" s="38" t="s">
        <v>154</v>
      </c>
      <c r="O22" s="8"/>
      <c r="P22" s="33" t="s">
        <v>63</v>
      </c>
      <c r="Q22" s="69">
        <f>'[6]Sunny 7.28'!S20</f>
        <v>1.4</v>
      </c>
      <c r="R22" s="33" t="s">
        <v>64</v>
      </c>
      <c r="S22" s="41" t="s">
        <v>65</v>
      </c>
      <c r="T22" s="42">
        <v>8</v>
      </c>
      <c r="U22" s="42">
        <v>8</v>
      </c>
      <c r="V22" s="42">
        <v>11</v>
      </c>
      <c r="W22" s="43">
        <v>11</v>
      </c>
      <c r="X22" s="44">
        <v>1</v>
      </c>
      <c r="Y22" s="45">
        <f t="shared" si="11"/>
        <v>7.0399999999999998E-4</v>
      </c>
      <c r="Z22" s="43">
        <v>63</v>
      </c>
      <c r="AA22" s="46">
        <f t="shared" si="12"/>
        <v>89488.636363636368</v>
      </c>
      <c r="AB22" s="47">
        <v>2250</v>
      </c>
      <c r="AC22" s="48">
        <f t="shared" si="13"/>
        <v>2.514285714285714E-2</v>
      </c>
      <c r="AD22" s="60" t="s">
        <v>75</v>
      </c>
      <c r="AE22" s="61">
        <f>3.4%+30%</f>
        <v>0.33399999999999996</v>
      </c>
      <c r="AF22" s="48">
        <f t="shared" si="0"/>
        <v>0.4675999999999999</v>
      </c>
      <c r="AG22" s="48">
        <f t="shared" si="1"/>
        <v>1.8927428571428568</v>
      </c>
      <c r="AH22" s="51">
        <v>0</v>
      </c>
      <c r="AI22" s="48">
        <f t="shared" si="2"/>
        <v>0</v>
      </c>
      <c r="AJ22" s="51">
        <v>0</v>
      </c>
      <c r="AK22" s="48">
        <f t="shared" si="3"/>
        <v>0</v>
      </c>
      <c r="AL22" s="6">
        <v>0</v>
      </c>
      <c r="AM22" s="51">
        <v>0</v>
      </c>
      <c r="AN22" s="71">
        <f t="shared" si="4"/>
        <v>0</v>
      </c>
      <c r="AO22" s="71">
        <f t="shared" si="5"/>
        <v>0</v>
      </c>
      <c r="AP22" s="48">
        <f t="shared" si="6"/>
        <v>1.8927428571428568</v>
      </c>
      <c r="AQ22" s="53">
        <f t="shared" si="7"/>
        <v>0.27202197802197814</v>
      </c>
      <c r="AR22" s="31">
        <v>2.6</v>
      </c>
      <c r="AS22" s="54">
        <v>4.99</v>
      </c>
      <c r="AT22" s="72">
        <f t="shared" si="31"/>
        <v>0.47895791583166331</v>
      </c>
      <c r="AU22" s="5">
        <v>300</v>
      </c>
      <c r="AV22" s="48">
        <f t="shared" si="32"/>
        <v>567.82285714285706</v>
      </c>
      <c r="AW22" s="71">
        <f t="shared" si="33"/>
        <v>780</v>
      </c>
      <c r="AX22" s="71">
        <f t="shared" si="14"/>
        <v>1497</v>
      </c>
      <c r="AY22" s="8"/>
      <c r="AZ22" s="55" t="s">
        <v>67</v>
      </c>
      <c r="BA22" s="35" t="s">
        <v>68</v>
      </c>
      <c r="BB22" s="56" t="s">
        <v>69</v>
      </c>
    </row>
    <row r="23" spans="1:75" ht="30" customHeight="1">
      <c r="A23" s="7">
        <v>18</v>
      </c>
      <c r="B23" s="8"/>
      <c r="C23" s="8"/>
      <c r="D23" s="33" t="s">
        <v>54</v>
      </c>
      <c r="E23" s="8"/>
      <c r="F23" s="33" t="s">
        <v>55</v>
      </c>
      <c r="G23" s="67" t="s">
        <v>147</v>
      </c>
      <c r="H23" s="35" t="s">
        <v>111</v>
      </c>
      <c r="I23" s="35" t="s">
        <v>83</v>
      </c>
      <c r="J23" s="35" t="s">
        <v>155</v>
      </c>
      <c r="K23" s="62" t="s">
        <v>136</v>
      </c>
      <c r="L23" s="68" t="s">
        <v>126</v>
      </c>
      <c r="M23" s="8"/>
      <c r="N23" s="38" t="s">
        <v>156</v>
      </c>
      <c r="O23" s="8"/>
      <c r="P23" s="33" t="s">
        <v>63</v>
      </c>
      <c r="Q23" s="69">
        <f>'[6]Sunny 7.28'!S21</f>
        <v>1.4</v>
      </c>
      <c r="R23" s="33" t="s">
        <v>64</v>
      </c>
      <c r="S23" s="41" t="s">
        <v>65</v>
      </c>
      <c r="T23" s="42">
        <v>14</v>
      </c>
      <c r="U23" s="42">
        <v>10.5</v>
      </c>
      <c r="V23" s="42">
        <v>2.5</v>
      </c>
      <c r="W23" s="43">
        <v>11</v>
      </c>
      <c r="X23" s="44">
        <v>1</v>
      </c>
      <c r="Y23" s="45">
        <f t="shared" si="11"/>
        <v>3.6749999999999999E-4</v>
      </c>
      <c r="Z23" s="43">
        <v>63</v>
      </c>
      <c r="AA23" s="46">
        <f t="shared" si="12"/>
        <v>171428.57142857142</v>
      </c>
      <c r="AB23" s="47">
        <v>2250</v>
      </c>
      <c r="AC23" s="48">
        <f t="shared" si="13"/>
        <v>1.3125000000000001E-2</v>
      </c>
      <c r="AD23" s="58" t="s">
        <v>75</v>
      </c>
      <c r="AE23" s="59">
        <f>3.4%+30%</f>
        <v>0.33399999999999996</v>
      </c>
      <c r="AF23" s="48">
        <f t="shared" si="0"/>
        <v>0.4675999999999999</v>
      </c>
      <c r="AG23" s="48">
        <f t="shared" si="1"/>
        <v>1.880725</v>
      </c>
      <c r="AH23" s="51">
        <v>0</v>
      </c>
      <c r="AI23" s="48">
        <f t="shared" si="2"/>
        <v>0</v>
      </c>
      <c r="AJ23" s="51">
        <v>0</v>
      </c>
      <c r="AK23" s="48">
        <f t="shared" si="3"/>
        <v>0</v>
      </c>
      <c r="AL23" s="6">
        <v>0</v>
      </c>
      <c r="AM23" s="51">
        <v>0</v>
      </c>
      <c r="AN23" s="71">
        <f t="shared" si="4"/>
        <v>0</v>
      </c>
      <c r="AO23" s="71">
        <f t="shared" si="5"/>
        <v>0</v>
      </c>
      <c r="AP23" s="48">
        <f t="shared" si="6"/>
        <v>1.880725</v>
      </c>
      <c r="AQ23" s="53">
        <f t="shared" si="7"/>
        <v>0.27664423076923078</v>
      </c>
      <c r="AR23" s="31">
        <v>2.6</v>
      </c>
      <c r="AS23" s="54">
        <v>4.99</v>
      </c>
      <c r="AT23" s="72">
        <f t="shared" si="31"/>
        <v>0.47895791583166331</v>
      </c>
      <c r="AU23" s="5">
        <v>300</v>
      </c>
      <c r="AV23" s="48">
        <f t="shared" si="32"/>
        <v>564.21749999999997</v>
      </c>
      <c r="AW23" s="71">
        <f t="shared" si="33"/>
        <v>780</v>
      </c>
      <c r="AX23" s="71">
        <f t="shared" si="14"/>
        <v>1497</v>
      </c>
      <c r="AY23" s="8"/>
      <c r="AZ23" s="55" t="s">
        <v>67</v>
      </c>
      <c r="BA23" s="35" t="s">
        <v>68</v>
      </c>
      <c r="BB23" s="56" t="s">
        <v>103</v>
      </c>
    </row>
    <row r="24" spans="1:75" ht="30" customHeight="1">
      <c r="A24" s="7">
        <v>19</v>
      </c>
      <c r="B24" s="8"/>
      <c r="C24" s="8"/>
      <c r="D24" s="33" t="s">
        <v>54</v>
      </c>
      <c r="E24" s="8"/>
      <c r="F24" s="33" t="s">
        <v>55</v>
      </c>
      <c r="G24" s="67" t="s">
        <v>147</v>
      </c>
      <c r="H24" s="35" t="s">
        <v>157</v>
      </c>
      <c r="I24" s="35" t="s">
        <v>87</v>
      </c>
      <c r="J24" s="35" t="s">
        <v>158</v>
      </c>
      <c r="K24" s="62" t="s">
        <v>159</v>
      </c>
      <c r="L24" s="68" t="s">
        <v>126</v>
      </c>
      <c r="M24" s="8"/>
      <c r="N24" s="38" t="s">
        <v>160</v>
      </c>
      <c r="O24" s="8"/>
      <c r="P24" s="33" t="s">
        <v>63</v>
      </c>
      <c r="Q24" s="69">
        <f>'[6]Sunny 7.28'!S22</f>
        <v>3.45</v>
      </c>
      <c r="R24" s="33" t="s">
        <v>64</v>
      </c>
      <c r="S24" s="41" t="s">
        <v>65</v>
      </c>
      <c r="T24" s="42">
        <v>23</v>
      </c>
      <c r="U24" s="42">
        <v>17</v>
      </c>
      <c r="V24" s="42">
        <v>11</v>
      </c>
      <c r="W24" s="43">
        <v>11</v>
      </c>
      <c r="X24" s="44">
        <v>1</v>
      </c>
      <c r="Y24" s="45">
        <f t="shared" si="11"/>
        <v>4.3010000000000001E-3</v>
      </c>
      <c r="Z24" s="43">
        <v>63</v>
      </c>
      <c r="AA24" s="46">
        <f t="shared" si="12"/>
        <v>14647.756335735874</v>
      </c>
      <c r="AB24" s="47">
        <v>2250</v>
      </c>
      <c r="AC24" s="48">
        <f t="shared" si="13"/>
        <v>0.15360714285714286</v>
      </c>
      <c r="AD24" s="58" t="s">
        <v>75</v>
      </c>
      <c r="AE24" s="59">
        <f>3.4%+30%</f>
        <v>0.33399999999999996</v>
      </c>
      <c r="AF24" s="48">
        <f t="shared" si="0"/>
        <v>1.1522999999999999</v>
      </c>
      <c r="AG24" s="48">
        <f t="shared" si="1"/>
        <v>4.7559071428571436</v>
      </c>
      <c r="AH24" s="51">
        <v>0</v>
      </c>
      <c r="AI24" s="48">
        <f t="shared" si="2"/>
        <v>0</v>
      </c>
      <c r="AJ24" s="51">
        <v>0</v>
      </c>
      <c r="AK24" s="48">
        <f t="shared" si="3"/>
        <v>0</v>
      </c>
      <c r="AL24" s="6">
        <v>0</v>
      </c>
      <c r="AM24" s="51">
        <v>0</v>
      </c>
      <c r="AN24" s="71">
        <f t="shared" si="4"/>
        <v>0</v>
      </c>
      <c r="AO24" s="71">
        <f t="shared" si="5"/>
        <v>0</v>
      </c>
      <c r="AP24" s="48">
        <f t="shared" si="6"/>
        <v>4.7559071428571436</v>
      </c>
      <c r="AQ24" s="53">
        <f t="shared" si="7"/>
        <v>0.19391404358353503</v>
      </c>
      <c r="AR24" s="63">
        <v>5.9</v>
      </c>
      <c r="AS24" s="64">
        <v>10.99</v>
      </c>
      <c r="AT24" s="72">
        <f t="shared" si="31"/>
        <v>0.46314831665150136</v>
      </c>
      <c r="AU24" s="5">
        <v>300</v>
      </c>
      <c r="AV24" s="48">
        <f t="shared" si="32"/>
        <v>1426.7721428571431</v>
      </c>
      <c r="AW24" s="71">
        <f t="shared" si="33"/>
        <v>1770</v>
      </c>
      <c r="AX24" s="71">
        <f t="shared" si="14"/>
        <v>3297</v>
      </c>
      <c r="AY24" s="8"/>
      <c r="AZ24" s="55" t="s">
        <v>67</v>
      </c>
      <c r="BA24" s="35" t="s">
        <v>68</v>
      </c>
      <c r="BB24" s="56" t="s">
        <v>103</v>
      </c>
    </row>
    <row r="25" spans="1:75" ht="30" customHeight="1">
      <c r="A25" s="7">
        <v>20</v>
      </c>
      <c r="B25" s="8"/>
      <c r="C25" s="8"/>
      <c r="D25" s="33" t="s">
        <v>54</v>
      </c>
      <c r="E25" s="8"/>
      <c r="F25" s="33" t="s">
        <v>55</v>
      </c>
      <c r="G25" s="67" t="s">
        <v>147</v>
      </c>
      <c r="H25" s="35" t="s">
        <v>161</v>
      </c>
      <c r="I25" s="35" t="s">
        <v>91</v>
      </c>
      <c r="J25" s="35" t="s">
        <v>158</v>
      </c>
      <c r="K25" s="65" t="s">
        <v>119</v>
      </c>
      <c r="L25" s="68" t="s">
        <v>126</v>
      </c>
      <c r="M25" s="8"/>
      <c r="N25" s="38" t="s">
        <v>162</v>
      </c>
      <c r="O25" s="8"/>
      <c r="P25" s="33" t="s">
        <v>63</v>
      </c>
      <c r="Q25" s="69">
        <f>'[6]Sunny 7.28'!S23</f>
        <v>1.62</v>
      </c>
      <c r="R25" s="33" t="s">
        <v>64</v>
      </c>
      <c r="S25" s="41" t="s">
        <v>65</v>
      </c>
      <c r="T25" s="66">
        <v>10.5</v>
      </c>
      <c r="U25" s="66">
        <v>7</v>
      </c>
      <c r="V25" s="66">
        <v>18</v>
      </c>
      <c r="W25" s="43">
        <v>11</v>
      </c>
      <c r="X25" s="44">
        <v>1</v>
      </c>
      <c r="Y25" s="45">
        <f t="shared" si="11"/>
        <v>1.323E-3</v>
      </c>
      <c r="Z25" s="43">
        <v>63</v>
      </c>
      <c r="AA25" s="46">
        <f t="shared" si="12"/>
        <v>47619.047619047618</v>
      </c>
      <c r="AB25" s="47">
        <v>2250</v>
      </c>
      <c r="AC25" s="48">
        <f t="shared" si="13"/>
        <v>4.725E-2</v>
      </c>
      <c r="AD25" s="58" t="s">
        <v>75</v>
      </c>
      <c r="AE25" s="59">
        <f>3.4%+30%</f>
        <v>0.33399999999999996</v>
      </c>
      <c r="AF25" s="48">
        <f t="shared" si="0"/>
        <v>0.54108000000000001</v>
      </c>
      <c r="AG25" s="48">
        <f t="shared" si="1"/>
        <v>2.2083300000000001</v>
      </c>
      <c r="AH25" s="51">
        <v>0</v>
      </c>
      <c r="AI25" s="48">
        <f t="shared" si="2"/>
        <v>0</v>
      </c>
      <c r="AJ25" s="51">
        <v>0</v>
      </c>
      <c r="AK25" s="48">
        <f t="shared" si="3"/>
        <v>0</v>
      </c>
      <c r="AL25" s="6">
        <v>0</v>
      </c>
      <c r="AM25" s="51">
        <v>0</v>
      </c>
      <c r="AN25" s="71">
        <f t="shared" si="4"/>
        <v>0</v>
      </c>
      <c r="AO25" s="71">
        <f t="shared" si="5"/>
        <v>0</v>
      </c>
      <c r="AP25" s="48">
        <f t="shared" si="6"/>
        <v>2.2083300000000001</v>
      </c>
      <c r="AQ25" s="53">
        <f t="shared" si="7"/>
        <v>0.32051384615384609</v>
      </c>
      <c r="AR25" s="63">
        <v>3.25</v>
      </c>
      <c r="AS25" s="54">
        <v>5.99</v>
      </c>
      <c r="AT25" s="72">
        <f t="shared" si="31"/>
        <v>0.45742904841402338</v>
      </c>
      <c r="AU25" s="5">
        <v>300</v>
      </c>
      <c r="AV25" s="48">
        <f t="shared" si="32"/>
        <v>662.49900000000002</v>
      </c>
      <c r="AW25" s="71">
        <f t="shared" si="33"/>
        <v>975</v>
      </c>
      <c r="AX25" s="71">
        <f t="shared" si="14"/>
        <v>1797</v>
      </c>
      <c r="AY25" s="8"/>
      <c r="AZ25" s="55" t="s">
        <v>67</v>
      </c>
      <c r="BA25" s="35" t="s">
        <v>68</v>
      </c>
      <c r="BB25" s="56" t="s">
        <v>69</v>
      </c>
    </row>
    <row r="26" spans="1:75" ht="30" customHeight="1">
      <c r="A26" s="7">
        <v>29</v>
      </c>
      <c r="B26" s="138"/>
      <c r="C26" s="8"/>
      <c r="D26" s="33" t="s">
        <v>54</v>
      </c>
      <c r="E26" s="8"/>
      <c r="F26" s="33" t="s">
        <v>55</v>
      </c>
      <c r="G26" s="67" t="s">
        <v>163</v>
      </c>
      <c r="H26" s="35" t="s">
        <v>164</v>
      </c>
      <c r="I26" s="35" t="s">
        <v>165</v>
      </c>
      <c r="J26" s="35" t="s">
        <v>166</v>
      </c>
      <c r="K26" s="62" t="s">
        <v>167</v>
      </c>
      <c r="L26" s="68" t="s">
        <v>168</v>
      </c>
      <c r="M26" s="8"/>
      <c r="N26" s="38" t="s">
        <v>169</v>
      </c>
      <c r="O26" s="8"/>
      <c r="P26" s="33" t="s">
        <v>63</v>
      </c>
      <c r="Q26" s="69">
        <f>'[6]Sunny 7.28'!S32</f>
        <v>1.83</v>
      </c>
      <c r="R26" s="33" t="s">
        <v>64</v>
      </c>
      <c r="S26" s="41" t="s">
        <v>65</v>
      </c>
      <c r="T26" s="42">
        <v>23</v>
      </c>
      <c r="U26" s="42">
        <v>8</v>
      </c>
      <c r="V26" s="42">
        <v>20.5</v>
      </c>
      <c r="W26" s="43">
        <v>11</v>
      </c>
      <c r="X26" s="44">
        <v>2</v>
      </c>
      <c r="Y26" s="45">
        <f t="shared" si="11"/>
        <v>3.7720000000000002E-3</v>
      </c>
      <c r="Z26" s="43">
        <v>63</v>
      </c>
      <c r="AA26" s="46">
        <f t="shared" si="12"/>
        <v>33404.029692470838</v>
      </c>
      <c r="AB26" s="47">
        <v>2250</v>
      </c>
      <c r="AC26" s="48">
        <f t="shared" si="13"/>
        <v>6.7357142857142852E-2</v>
      </c>
      <c r="AD26" s="49" t="s">
        <v>66</v>
      </c>
      <c r="AE26" s="50">
        <f>1.8%+30%</f>
        <v>0.318</v>
      </c>
      <c r="AF26" s="48">
        <f t="shared" si="0"/>
        <v>0.58194000000000001</v>
      </c>
      <c r="AG26" s="48">
        <f t="shared" si="1"/>
        <v>2.4792971428571429</v>
      </c>
      <c r="AH26" s="51">
        <v>0</v>
      </c>
      <c r="AI26" s="48">
        <f t="shared" si="2"/>
        <v>0</v>
      </c>
      <c r="AJ26" s="51">
        <v>0</v>
      </c>
      <c r="AK26" s="48">
        <f t="shared" si="3"/>
        <v>0</v>
      </c>
      <c r="AL26" s="6">
        <v>0</v>
      </c>
      <c r="AM26" s="51">
        <v>0</v>
      </c>
      <c r="AN26" s="71">
        <f t="shared" si="4"/>
        <v>0</v>
      </c>
      <c r="AO26" s="71">
        <f t="shared" si="5"/>
        <v>0</v>
      </c>
      <c r="AP26" s="48">
        <f t="shared" si="6"/>
        <v>2.4792971428571429</v>
      </c>
      <c r="AQ26" s="53">
        <f t="shared" si="7"/>
        <v>0.24869783549783545</v>
      </c>
      <c r="AR26" s="74">
        <v>3.3</v>
      </c>
      <c r="AS26" s="75">
        <v>6.99</v>
      </c>
      <c r="AT26" s="72">
        <f t="shared" ref="AT26:AT31" si="34">IF(ISERROR((AS26-AR26)/AS26),"",(AS26-AR26)/AS26)</f>
        <v>0.52789699570815452</v>
      </c>
      <c r="AU26" s="5">
        <v>600</v>
      </c>
      <c r="AV26" s="48">
        <f t="shared" ref="AV26:AV31" si="35">IF(ISERROR(AP26*AU26),"",AP26*AU26)</f>
        <v>1487.5782857142858</v>
      </c>
      <c r="AW26" s="71">
        <f t="shared" ref="AW26:AW31" si="36">IF(ISERROR(AR26*AU26),"",AR26*AU26)</f>
        <v>1980</v>
      </c>
      <c r="AX26" s="71">
        <f t="shared" si="14"/>
        <v>4194</v>
      </c>
      <c r="AY26" s="8"/>
      <c r="AZ26" s="55" t="s">
        <v>67</v>
      </c>
      <c r="BA26" s="35" t="s">
        <v>68</v>
      </c>
      <c r="BB26" s="56" t="s">
        <v>103</v>
      </c>
      <c r="BU26" s="76">
        <v>2.9</v>
      </c>
      <c r="BV26" s="31">
        <v>3.4</v>
      </c>
      <c r="BW26" s="77">
        <f>(BV26/BU26)</f>
        <v>1.1724137931034482</v>
      </c>
    </row>
    <row r="27" spans="1:75" ht="30" customHeight="1">
      <c r="A27" s="7">
        <v>30</v>
      </c>
      <c r="B27" s="139"/>
      <c r="C27" s="8"/>
      <c r="D27" s="33" t="s">
        <v>54</v>
      </c>
      <c r="E27" s="8"/>
      <c r="F27" s="33" t="s">
        <v>55</v>
      </c>
      <c r="G27" s="67" t="s">
        <v>163</v>
      </c>
      <c r="H27" s="35" t="s">
        <v>170</v>
      </c>
      <c r="I27" s="35" t="s">
        <v>71</v>
      </c>
      <c r="J27" s="35" t="s">
        <v>171</v>
      </c>
      <c r="K27" s="62" t="s">
        <v>172</v>
      </c>
      <c r="L27" s="68" t="s">
        <v>168</v>
      </c>
      <c r="M27" s="8"/>
      <c r="N27" s="38" t="s">
        <v>173</v>
      </c>
      <c r="O27" s="8"/>
      <c r="P27" s="33" t="s">
        <v>63</v>
      </c>
      <c r="Q27" s="69">
        <f>'[6]Sunny 7.28'!S33</f>
        <v>1.56</v>
      </c>
      <c r="R27" s="33" t="s">
        <v>64</v>
      </c>
      <c r="S27" s="41" t="s">
        <v>65</v>
      </c>
      <c r="T27" s="57">
        <v>22</v>
      </c>
      <c r="U27" s="57">
        <v>7</v>
      </c>
      <c r="V27" s="57">
        <v>11</v>
      </c>
      <c r="W27" s="43">
        <v>11</v>
      </c>
      <c r="X27" s="44">
        <v>2</v>
      </c>
      <c r="Y27" s="45">
        <f t="shared" si="11"/>
        <v>1.694E-3</v>
      </c>
      <c r="Z27" s="43">
        <v>63</v>
      </c>
      <c r="AA27" s="46">
        <f t="shared" si="12"/>
        <v>74380.165289256198</v>
      </c>
      <c r="AB27" s="47">
        <v>2250</v>
      </c>
      <c r="AC27" s="48">
        <f t="shared" si="13"/>
        <v>3.0249999999999999E-2</v>
      </c>
      <c r="AD27" s="58" t="s">
        <v>75</v>
      </c>
      <c r="AE27" s="59">
        <f>3.4%+30%</f>
        <v>0.33399999999999996</v>
      </c>
      <c r="AF27" s="48">
        <f t="shared" si="0"/>
        <v>0.52103999999999995</v>
      </c>
      <c r="AG27" s="48">
        <f t="shared" si="1"/>
        <v>2.1112900000000003</v>
      </c>
      <c r="AH27" s="51">
        <v>0</v>
      </c>
      <c r="AI27" s="48">
        <f t="shared" si="2"/>
        <v>0</v>
      </c>
      <c r="AJ27" s="51">
        <v>0</v>
      </c>
      <c r="AK27" s="48">
        <f t="shared" si="3"/>
        <v>0</v>
      </c>
      <c r="AL27" s="6">
        <v>0</v>
      </c>
      <c r="AM27" s="51">
        <v>0</v>
      </c>
      <c r="AN27" s="71">
        <f t="shared" si="4"/>
        <v>0</v>
      </c>
      <c r="AO27" s="71">
        <f t="shared" si="5"/>
        <v>0</v>
      </c>
      <c r="AP27" s="48">
        <f t="shared" si="6"/>
        <v>2.1112900000000003</v>
      </c>
      <c r="AQ27" s="53">
        <f t="shared" si="7"/>
        <v>0.27196896551724126</v>
      </c>
      <c r="AR27" s="74">
        <v>2.9</v>
      </c>
      <c r="AS27" s="75">
        <v>5.99</v>
      </c>
      <c r="AT27" s="72">
        <f t="shared" si="34"/>
        <v>0.5158597662771286</v>
      </c>
      <c r="AU27" s="5">
        <v>600</v>
      </c>
      <c r="AV27" s="48">
        <f t="shared" si="35"/>
        <v>1266.7740000000001</v>
      </c>
      <c r="AW27" s="71">
        <f t="shared" si="36"/>
        <v>1740</v>
      </c>
      <c r="AX27" s="71">
        <f t="shared" si="14"/>
        <v>3594</v>
      </c>
      <c r="AY27" s="8"/>
      <c r="AZ27" s="55" t="s">
        <v>67</v>
      </c>
      <c r="BA27" s="35" t="s">
        <v>68</v>
      </c>
      <c r="BB27" s="56" t="s">
        <v>103</v>
      </c>
      <c r="BU27" s="76">
        <v>2.5</v>
      </c>
      <c r="BV27" s="31">
        <v>2.95</v>
      </c>
      <c r="BW27" s="77">
        <f t="shared" ref="BW27:BW30" si="37">(BV27/BU27)</f>
        <v>1.1800000000000002</v>
      </c>
    </row>
    <row r="28" spans="1:75" ht="30" customHeight="1">
      <c r="A28" s="7">
        <v>31</v>
      </c>
      <c r="B28" s="139"/>
      <c r="C28" s="8"/>
      <c r="D28" s="33" t="s">
        <v>54</v>
      </c>
      <c r="E28" s="8"/>
      <c r="F28" s="33" t="s">
        <v>55</v>
      </c>
      <c r="G28" s="67" t="s">
        <v>163</v>
      </c>
      <c r="H28" s="35" t="s">
        <v>174</v>
      </c>
      <c r="I28" s="35" t="s">
        <v>77</v>
      </c>
      <c r="J28" s="35" t="s">
        <v>175</v>
      </c>
      <c r="K28" s="62" t="s">
        <v>176</v>
      </c>
      <c r="L28" s="68" t="s">
        <v>168</v>
      </c>
      <c r="M28" s="8"/>
      <c r="N28" s="38" t="s">
        <v>177</v>
      </c>
      <c r="O28" s="8"/>
      <c r="P28" s="33" t="s">
        <v>63</v>
      </c>
      <c r="Q28" s="69">
        <f>'[6]Sunny 7.28'!S34</f>
        <v>1.44</v>
      </c>
      <c r="R28" s="33" t="s">
        <v>64</v>
      </c>
      <c r="S28" s="41" t="s">
        <v>65</v>
      </c>
      <c r="T28" s="42">
        <v>8</v>
      </c>
      <c r="U28" s="42">
        <v>8</v>
      </c>
      <c r="V28" s="42">
        <v>11</v>
      </c>
      <c r="W28" s="43">
        <v>11</v>
      </c>
      <c r="X28" s="44">
        <v>1</v>
      </c>
      <c r="Y28" s="45">
        <f t="shared" si="11"/>
        <v>7.0399999999999998E-4</v>
      </c>
      <c r="Z28" s="43">
        <v>63</v>
      </c>
      <c r="AA28" s="46">
        <f t="shared" si="12"/>
        <v>89488.636363636368</v>
      </c>
      <c r="AB28" s="47">
        <v>2250</v>
      </c>
      <c r="AC28" s="48">
        <f t="shared" si="13"/>
        <v>2.514285714285714E-2</v>
      </c>
      <c r="AD28" s="60" t="s">
        <v>75</v>
      </c>
      <c r="AE28" s="61">
        <f>3.4%+30%</f>
        <v>0.33399999999999996</v>
      </c>
      <c r="AF28" s="48">
        <f t="shared" si="0"/>
        <v>0.48095999999999994</v>
      </c>
      <c r="AG28" s="48">
        <f t="shared" si="1"/>
        <v>1.9461028571428569</v>
      </c>
      <c r="AH28" s="51">
        <v>0</v>
      </c>
      <c r="AI28" s="48">
        <f>IF(ISERROR(AR28*AH28),"",AR28*AH28)</f>
        <v>0</v>
      </c>
      <c r="AJ28" s="51">
        <v>0</v>
      </c>
      <c r="AK28" s="48">
        <f>IF(ISERROR(AR28*AJ28),"",AR28*AJ28)</f>
        <v>0</v>
      </c>
      <c r="AL28" s="6">
        <v>0</v>
      </c>
      <c r="AM28" s="51">
        <v>0</v>
      </c>
      <c r="AN28" s="71">
        <f>IF(ISERROR(AR28*AM28),"",AR28*AM28)</f>
        <v>0</v>
      </c>
      <c r="AO28" s="71">
        <f t="shared" si="5"/>
        <v>0</v>
      </c>
      <c r="AP28" s="48">
        <f t="shared" si="6"/>
        <v>1.9461028571428569</v>
      </c>
      <c r="AQ28" s="53">
        <f>IF(ISERROR((AR28-AP28)/AR28),"",(AR28-AP28)/AR28)</f>
        <v>0.25149890109890122</v>
      </c>
      <c r="AR28" s="74">
        <v>2.6</v>
      </c>
      <c r="AS28" s="75">
        <v>4.99</v>
      </c>
      <c r="AT28" s="72">
        <f t="shared" si="34"/>
        <v>0.47895791583166331</v>
      </c>
      <c r="AU28" s="5">
        <v>300</v>
      </c>
      <c r="AV28" s="48">
        <f t="shared" si="35"/>
        <v>583.8308571428571</v>
      </c>
      <c r="AW28" s="71">
        <f t="shared" si="36"/>
        <v>780</v>
      </c>
      <c r="AX28" s="71">
        <f t="shared" si="14"/>
        <v>1497</v>
      </c>
      <c r="AY28" s="8"/>
      <c r="AZ28" s="55" t="s">
        <v>67</v>
      </c>
      <c r="BA28" s="35" t="s">
        <v>68</v>
      </c>
      <c r="BB28" s="56" t="s">
        <v>103</v>
      </c>
      <c r="BU28" s="76">
        <v>2.25</v>
      </c>
      <c r="BV28" s="31">
        <v>2.7</v>
      </c>
      <c r="BW28" s="77">
        <f t="shared" si="37"/>
        <v>1.2000000000000002</v>
      </c>
    </row>
    <row r="29" spans="1:75" ht="30" customHeight="1">
      <c r="A29" s="7">
        <v>32</v>
      </c>
      <c r="B29" s="139"/>
      <c r="C29" s="8"/>
      <c r="D29" s="33" t="s">
        <v>54</v>
      </c>
      <c r="E29" s="8"/>
      <c r="F29" s="33" t="s">
        <v>55</v>
      </c>
      <c r="G29" s="67" t="s">
        <v>163</v>
      </c>
      <c r="H29" s="35" t="s">
        <v>178</v>
      </c>
      <c r="I29" s="35" t="s">
        <v>83</v>
      </c>
      <c r="J29" s="35" t="s">
        <v>166</v>
      </c>
      <c r="K29" s="62" t="s">
        <v>179</v>
      </c>
      <c r="L29" s="68" t="s">
        <v>168</v>
      </c>
      <c r="M29" s="8"/>
      <c r="N29" s="38" t="s">
        <v>180</v>
      </c>
      <c r="O29" s="8"/>
      <c r="P29" s="33" t="s">
        <v>63</v>
      </c>
      <c r="Q29" s="69">
        <f>'[6]Sunny 7.28'!S35</f>
        <v>1.44</v>
      </c>
      <c r="R29" s="33" t="s">
        <v>64</v>
      </c>
      <c r="S29" s="41" t="s">
        <v>65</v>
      </c>
      <c r="T29" s="42">
        <v>14</v>
      </c>
      <c r="U29" s="42">
        <v>10.5</v>
      </c>
      <c r="V29" s="42">
        <v>2.5</v>
      </c>
      <c r="W29" s="43">
        <v>11</v>
      </c>
      <c r="X29" s="44">
        <v>1</v>
      </c>
      <c r="Y29" s="45">
        <f t="shared" si="11"/>
        <v>3.6749999999999999E-4</v>
      </c>
      <c r="Z29" s="43">
        <v>63</v>
      </c>
      <c r="AA29" s="46">
        <f t="shared" si="12"/>
        <v>171428.57142857142</v>
      </c>
      <c r="AB29" s="47">
        <v>2250</v>
      </c>
      <c r="AC29" s="48">
        <f t="shared" si="13"/>
        <v>1.3125000000000001E-2</v>
      </c>
      <c r="AD29" s="58" t="s">
        <v>75</v>
      </c>
      <c r="AE29" s="59">
        <f>3.4%+30%</f>
        <v>0.33399999999999996</v>
      </c>
      <c r="AF29" s="48">
        <f t="shared" si="0"/>
        <v>0.48095999999999994</v>
      </c>
      <c r="AG29" s="48">
        <f t="shared" si="1"/>
        <v>1.9340850000000001</v>
      </c>
      <c r="AH29" s="51">
        <v>0</v>
      </c>
      <c r="AI29" s="48">
        <f>IF(ISERROR(AR29*AH29),"",AR29*AH29)</f>
        <v>0</v>
      </c>
      <c r="AJ29" s="51">
        <v>0</v>
      </c>
      <c r="AK29" s="48">
        <f>IF(ISERROR(AR29*AJ29),"",AR29*AJ29)</f>
        <v>0</v>
      </c>
      <c r="AL29" s="6">
        <v>0</v>
      </c>
      <c r="AM29" s="51">
        <v>0</v>
      </c>
      <c r="AN29" s="71">
        <f>IF(ISERROR(AR29*AM29),"",AR29*AM29)</f>
        <v>0</v>
      </c>
      <c r="AO29" s="71">
        <f t="shared" si="5"/>
        <v>0</v>
      </c>
      <c r="AP29" s="48">
        <f t="shared" si="6"/>
        <v>1.9340850000000001</v>
      </c>
      <c r="AQ29" s="53">
        <f>IF(ISERROR((AR29-AP29)/AR29),"",(AR29-AP29)/AR29)</f>
        <v>0.25612115384615386</v>
      </c>
      <c r="AR29" s="74">
        <v>2.6</v>
      </c>
      <c r="AS29" s="75">
        <v>4.99</v>
      </c>
      <c r="AT29" s="72">
        <f t="shared" si="34"/>
        <v>0.47895791583166331</v>
      </c>
      <c r="AU29" s="5">
        <v>300</v>
      </c>
      <c r="AV29" s="48">
        <f t="shared" si="35"/>
        <v>580.22550000000001</v>
      </c>
      <c r="AW29" s="71">
        <f t="shared" si="36"/>
        <v>780</v>
      </c>
      <c r="AX29" s="71">
        <f t="shared" si="14"/>
        <v>1497</v>
      </c>
      <c r="AY29" s="8"/>
      <c r="AZ29" s="55" t="s">
        <v>67</v>
      </c>
      <c r="BA29" s="35" t="s">
        <v>68</v>
      </c>
      <c r="BB29" s="56" t="s">
        <v>69</v>
      </c>
      <c r="BU29" s="76">
        <v>2.25</v>
      </c>
      <c r="BV29" s="31">
        <v>2.7</v>
      </c>
      <c r="BW29" s="77">
        <f t="shared" si="37"/>
        <v>1.2000000000000002</v>
      </c>
    </row>
    <row r="30" spans="1:75" ht="30" customHeight="1">
      <c r="A30" s="7">
        <v>33</v>
      </c>
      <c r="B30" s="139"/>
      <c r="C30" s="8"/>
      <c r="D30" s="33" t="s">
        <v>54</v>
      </c>
      <c r="E30" s="8"/>
      <c r="F30" s="33" t="s">
        <v>55</v>
      </c>
      <c r="G30" s="67" t="s">
        <v>163</v>
      </c>
      <c r="H30" s="35" t="s">
        <v>181</v>
      </c>
      <c r="I30" s="35" t="s">
        <v>182</v>
      </c>
      <c r="J30" s="35" t="s">
        <v>166</v>
      </c>
      <c r="K30" s="62" t="s">
        <v>159</v>
      </c>
      <c r="L30" s="68" t="s">
        <v>168</v>
      </c>
      <c r="M30" s="8"/>
      <c r="N30" s="38" t="s">
        <v>183</v>
      </c>
      <c r="O30" s="8"/>
      <c r="P30" s="33" t="s">
        <v>63</v>
      </c>
      <c r="Q30" s="69">
        <f>'[6]Sunny 7.28'!S36</f>
        <v>3.45</v>
      </c>
      <c r="R30" s="33" t="s">
        <v>64</v>
      </c>
      <c r="S30" s="41" t="s">
        <v>65</v>
      </c>
      <c r="T30" s="42">
        <v>23</v>
      </c>
      <c r="U30" s="42">
        <v>17</v>
      </c>
      <c r="V30" s="42">
        <v>11</v>
      </c>
      <c r="W30" s="43">
        <v>11</v>
      </c>
      <c r="X30" s="44">
        <v>1</v>
      </c>
      <c r="Y30" s="45">
        <f t="shared" si="11"/>
        <v>4.3010000000000001E-3</v>
      </c>
      <c r="Z30" s="43">
        <v>63</v>
      </c>
      <c r="AA30" s="46">
        <f t="shared" si="12"/>
        <v>14647.756335735874</v>
      </c>
      <c r="AB30" s="47">
        <v>2250</v>
      </c>
      <c r="AC30" s="48">
        <f t="shared" si="13"/>
        <v>0.15360714285714286</v>
      </c>
      <c r="AD30" s="58" t="s">
        <v>75</v>
      </c>
      <c r="AE30" s="59">
        <f>3.4%+30%</f>
        <v>0.33399999999999996</v>
      </c>
      <c r="AF30" s="48">
        <f t="shared" si="0"/>
        <v>1.1522999999999999</v>
      </c>
      <c r="AG30" s="48">
        <f t="shared" si="1"/>
        <v>4.7559071428571436</v>
      </c>
      <c r="AH30" s="51">
        <v>0</v>
      </c>
      <c r="AI30" s="48">
        <f t="shared" si="2"/>
        <v>0</v>
      </c>
      <c r="AJ30" s="51">
        <v>0</v>
      </c>
      <c r="AK30" s="48">
        <f t="shared" si="3"/>
        <v>0</v>
      </c>
      <c r="AL30" s="6">
        <v>0</v>
      </c>
      <c r="AM30" s="51">
        <v>0</v>
      </c>
      <c r="AN30" s="71">
        <f t="shared" si="4"/>
        <v>0</v>
      </c>
      <c r="AO30" s="71">
        <f t="shared" si="5"/>
        <v>0</v>
      </c>
      <c r="AP30" s="48">
        <f t="shared" si="6"/>
        <v>4.7559071428571436</v>
      </c>
      <c r="AQ30" s="53">
        <f t="shared" si="7"/>
        <v>0.19391404358353503</v>
      </c>
      <c r="AR30" s="63">
        <v>5.9</v>
      </c>
      <c r="AS30" s="78">
        <v>10.99</v>
      </c>
      <c r="AT30" s="72">
        <f t="shared" si="34"/>
        <v>0.46314831665150136</v>
      </c>
      <c r="AU30" s="5">
        <v>300</v>
      </c>
      <c r="AV30" s="48">
        <f t="shared" si="35"/>
        <v>1426.7721428571431</v>
      </c>
      <c r="AW30" s="71">
        <f t="shared" si="36"/>
        <v>1770</v>
      </c>
      <c r="AX30" s="71">
        <f t="shared" si="14"/>
        <v>3297</v>
      </c>
      <c r="AY30" s="8"/>
      <c r="AZ30" s="55" t="s">
        <v>67</v>
      </c>
      <c r="BA30" s="35" t="s">
        <v>68</v>
      </c>
      <c r="BB30" s="56" t="s">
        <v>69</v>
      </c>
      <c r="BU30" s="4">
        <v>2.65</v>
      </c>
      <c r="BV30" s="31">
        <v>3.15</v>
      </c>
      <c r="BW30" s="77">
        <f t="shared" si="37"/>
        <v>1.1886792452830188</v>
      </c>
    </row>
    <row r="31" spans="1:75" ht="30" customHeight="1">
      <c r="A31" s="7">
        <v>34</v>
      </c>
      <c r="B31" s="140"/>
      <c r="C31" s="8"/>
      <c r="D31" s="33" t="s">
        <v>54</v>
      </c>
      <c r="E31" s="8"/>
      <c r="F31" s="33" t="s">
        <v>55</v>
      </c>
      <c r="G31" s="67" t="s">
        <v>163</v>
      </c>
      <c r="H31" s="35" t="s">
        <v>184</v>
      </c>
      <c r="I31" s="35" t="s">
        <v>91</v>
      </c>
      <c r="J31" s="35" t="s">
        <v>175</v>
      </c>
      <c r="K31" s="65" t="s">
        <v>144</v>
      </c>
      <c r="L31" s="68" t="s">
        <v>168</v>
      </c>
      <c r="M31" s="8"/>
      <c r="N31" s="38" t="s">
        <v>185</v>
      </c>
      <c r="O31" s="8"/>
      <c r="P31" s="33" t="s">
        <v>63</v>
      </c>
      <c r="Q31" s="69">
        <f>'[6]Sunny 7.28'!S37</f>
        <v>1.66</v>
      </c>
      <c r="R31" s="33" t="s">
        <v>64</v>
      </c>
      <c r="S31" s="41" t="s">
        <v>65</v>
      </c>
      <c r="T31" s="66">
        <v>10.5</v>
      </c>
      <c r="U31" s="66">
        <v>7</v>
      </c>
      <c r="V31" s="66">
        <v>18</v>
      </c>
      <c r="W31" s="43">
        <v>11</v>
      </c>
      <c r="X31" s="44">
        <v>1</v>
      </c>
      <c r="Y31" s="45">
        <f t="shared" si="11"/>
        <v>1.323E-3</v>
      </c>
      <c r="Z31" s="43">
        <v>63</v>
      </c>
      <c r="AA31" s="46">
        <f t="shared" si="12"/>
        <v>47619.047619047618</v>
      </c>
      <c r="AB31" s="47">
        <v>2250</v>
      </c>
      <c r="AC31" s="48">
        <f t="shared" si="13"/>
        <v>4.725E-2</v>
      </c>
      <c r="AD31" s="58" t="s">
        <v>75</v>
      </c>
      <c r="AE31" s="59">
        <f>3.4%+30%</f>
        <v>0.33399999999999996</v>
      </c>
      <c r="AF31" s="48">
        <f t="shared" si="0"/>
        <v>0.55443999999999993</v>
      </c>
      <c r="AG31" s="48">
        <f t="shared" si="1"/>
        <v>2.2616899999999998</v>
      </c>
      <c r="AH31" s="51">
        <v>0</v>
      </c>
      <c r="AI31" s="48">
        <f t="shared" si="2"/>
        <v>0</v>
      </c>
      <c r="AJ31" s="51">
        <v>0</v>
      </c>
      <c r="AK31" s="48">
        <f t="shared" si="3"/>
        <v>0</v>
      </c>
      <c r="AL31" s="6">
        <v>0</v>
      </c>
      <c r="AM31" s="51">
        <v>0</v>
      </c>
      <c r="AN31" s="71">
        <f t="shared" si="4"/>
        <v>0</v>
      </c>
      <c r="AO31" s="71">
        <f t="shared" si="5"/>
        <v>0</v>
      </c>
      <c r="AP31" s="48">
        <f t="shared" si="6"/>
        <v>2.2616899999999998</v>
      </c>
      <c r="AQ31" s="53">
        <f t="shared" si="7"/>
        <v>0.30409538461538471</v>
      </c>
      <c r="AR31" s="63">
        <v>3.25</v>
      </c>
      <c r="AS31" s="75">
        <v>6.99</v>
      </c>
      <c r="AT31" s="72">
        <f t="shared" si="34"/>
        <v>0.53505007153075823</v>
      </c>
      <c r="AU31" s="5">
        <v>300</v>
      </c>
      <c r="AV31" s="48">
        <f t="shared" si="35"/>
        <v>678.50699999999995</v>
      </c>
      <c r="AW31" s="71">
        <f t="shared" si="36"/>
        <v>975</v>
      </c>
      <c r="AX31" s="71">
        <f t="shared" si="14"/>
        <v>2097</v>
      </c>
      <c r="AY31" s="8"/>
      <c r="AZ31" s="55" t="s">
        <v>67</v>
      </c>
      <c r="BA31" s="35" t="s">
        <v>68</v>
      </c>
      <c r="BB31" s="56" t="s">
        <v>103</v>
      </c>
      <c r="BW31" s="77"/>
    </row>
    <row r="32" spans="1:75" ht="30" customHeight="1">
      <c r="A32" s="7">
        <v>90</v>
      </c>
      <c r="B32" s="138"/>
      <c r="C32" s="8"/>
      <c r="D32" s="33" t="s">
        <v>54</v>
      </c>
      <c r="E32" s="8"/>
      <c r="F32" s="33" t="s">
        <v>55</v>
      </c>
      <c r="G32" s="67" t="s">
        <v>186</v>
      </c>
      <c r="H32" s="35" t="s">
        <v>187</v>
      </c>
      <c r="I32" s="79" t="s">
        <v>188</v>
      </c>
      <c r="J32" s="79" t="s">
        <v>189</v>
      </c>
      <c r="K32" s="80" t="s">
        <v>190</v>
      </c>
      <c r="L32" s="68" t="s">
        <v>191</v>
      </c>
      <c r="M32" s="8"/>
      <c r="N32" s="38" t="s">
        <v>192</v>
      </c>
      <c r="O32" s="8"/>
      <c r="P32" s="33" t="s">
        <v>63</v>
      </c>
      <c r="Q32" s="69">
        <f>'[6]Sunny 7.28'!S93</f>
        <v>1.75</v>
      </c>
      <c r="R32" s="33" t="s">
        <v>64</v>
      </c>
      <c r="S32" s="81" t="s">
        <v>193</v>
      </c>
      <c r="T32" s="82">
        <v>23</v>
      </c>
      <c r="U32" s="82">
        <v>8</v>
      </c>
      <c r="V32" s="82">
        <v>20.5</v>
      </c>
      <c r="W32" s="43">
        <v>11</v>
      </c>
      <c r="X32" s="83">
        <v>2</v>
      </c>
      <c r="Y32" s="45">
        <f t="shared" ref="Y32:Y43" si="38">IF(T32="","",T32*U32*V32/1000000)</f>
        <v>3.7720000000000002E-3</v>
      </c>
      <c r="Z32" s="43">
        <v>63</v>
      </c>
      <c r="AA32" s="46">
        <f t="shared" ref="AA32:AA43" si="39">IF(X32="","",Z32/Y32*X32)</f>
        <v>33404.029692470838</v>
      </c>
      <c r="AB32" s="47">
        <v>2250</v>
      </c>
      <c r="AC32" s="48">
        <f t="shared" ref="AC32:AC43" si="40">IF(ISERROR(AB32/AA32),"",AB32/AA32)</f>
        <v>6.7357142857142852E-2</v>
      </c>
      <c r="AD32" s="49" t="s">
        <v>66</v>
      </c>
      <c r="AE32" s="50">
        <f>1.8%+30%</f>
        <v>0.318</v>
      </c>
      <c r="AF32" s="48">
        <f t="shared" si="0"/>
        <v>0.55649999999999999</v>
      </c>
      <c r="AG32" s="48">
        <f t="shared" si="1"/>
        <v>2.3738571428571431</v>
      </c>
      <c r="AH32" s="51">
        <v>0</v>
      </c>
      <c r="AI32" s="48">
        <f t="shared" ref="AI32:AI41" si="41">IF(ISERROR(AR32*AH32),"",AR32*AH32)</f>
        <v>0</v>
      </c>
      <c r="AJ32" s="51">
        <v>0</v>
      </c>
      <c r="AK32" s="48">
        <f t="shared" ref="AK32:AK41" si="42">IF(ISERROR(AR32*AJ32),"",AR32*AJ32)</f>
        <v>0</v>
      </c>
      <c r="AL32" s="6">
        <v>0</v>
      </c>
      <c r="AM32" s="51">
        <v>0</v>
      </c>
      <c r="AN32" s="71">
        <f t="shared" ref="AN32:AN41" si="43">IF(ISERROR(AR32*AM32),"",AR32*AM32)</f>
        <v>0</v>
      </c>
      <c r="AO32" s="71">
        <f t="shared" si="5"/>
        <v>0</v>
      </c>
      <c r="AP32" s="48">
        <f t="shared" ref="AP32:AP43" si="44">IF(ISERROR(AG32+AO32),"",AG32+AO32)</f>
        <v>2.3738571428571431</v>
      </c>
      <c r="AQ32" s="53">
        <f t="shared" ref="AQ32:AQ43" si="45">IF(ISERROR((AR32-AP32)/AR32),"",(AR32-AP32)/AR32)</f>
        <v>0.28064935064935054</v>
      </c>
      <c r="AR32" s="31">
        <v>3.3</v>
      </c>
      <c r="AS32" s="54">
        <v>6.99</v>
      </c>
      <c r="AT32" s="72">
        <f t="shared" ref="AT32:AT43" si="46">IF(ISERROR((AS32-AR32)/AS32),"",(AS32-AR32)/AS32)</f>
        <v>0.52789699570815452</v>
      </c>
      <c r="AU32" s="8">
        <v>600</v>
      </c>
      <c r="AV32" s="48">
        <f t="shared" ref="AV32:AV37" si="47">IF(ISERROR(AP32*AU32),"",AP32*AU32)</f>
        <v>1424.3142857142859</v>
      </c>
      <c r="AW32" s="71">
        <f t="shared" ref="AW32:AW37" si="48">IF(ISERROR(AR32*AU32),"",AR32*AU32)</f>
        <v>1980</v>
      </c>
      <c r="AX32" s="71">
        <f t="shared" ref="AX32:AX37" si="49">IF(ISERROR(AS32*AU32),"",AS32*AU32)</f>
        <v>4194</v>
      </c>
      <c r="AY32" s="8"/>
      <c r="AZ32" s="84" t="s">
        <v>67</v>
      </c>
      <c r="BA32" s="79" t="s">
        <v>68</v>
      </c>
      <c r="BB32" s="56" t="s">
        <v>103</v>
      </c>
    </row>
    <row r="33" spans="1:54" ht="30" customHeight="1">
      <c r="A33" s="7">
        <v>91</v>
      </c>
      <c r="B33" s="139"/>
      <c r="C33" s="8"/>
      <c r="D33" s="33" t="s">
        <v>54</v>
      </c>
      <c r="E33" s="8"/>
      <c r="F33" s="33" t="s">
        <v>55</v>
      </c>
      <c r="G33" s="67" t="s">
        <v>186</v>
      </c>
      <c r="H33" s="79" t="s">
        <v>194</v>
      </c>
      <c r="I33" s="79" t="s">
        <v>71</v>
      </c>
      <c r="J33" s="79" t="s">
        <v>189</v>
      </c>
      <c r="K33" s="80" t="s">
        <v>195</v>
      </c>
      <c r="L33" s="68" t="s">
        <v>191</v>
      </c>
      <c r="M33" s="8"/>
      <c r="N33" s="38" t="s">
        <v>196</v>
      </c>
      <c r="O33" s="8"/>
      <c r="P33" s="33" t="s">
        <v>63</v>
      </c>
      <c r="Q33" s="69">
        <f>'[6]Sunny 7.28'!S94</f>
        <v>1.49</v>
      </c>
      <c r="R33" s="33" t="s">
        <v>64</v>
      </c>
      <c r="S33" s="81" t="s">
        <v>197</v>
      </c>
      <c r="T33" s="85">
        <v>22</v>
      </c>
      <c r="U33" s="85">
        <v>7</v>
      </c>
      <c r="V33" s="85">
        <v>11</v>
      </c>
      <c r="W33" s="43">
        <v>11</v>
      </c>
      <c r="X33" s="83">
        <v>2</v>
      </c>
      <c r="Y33" s="45">
        <f t="shared" si="38"/>
        <v>1.694E-3</v>
      </c>
      <c r="Z33" s="43">
        <v>63</v>
      </c>
      <c r="AA33" s="46">
        <f t="shared" si="39"/>
        <v>74380.165289256198</v>
      </c>
      <c r="AB33" s="47">
        <v>2250</v>
      </c>
      <c r="AC33" s="48">
        <f t="shared" si="40"/>
        <v>3.0249999999999999E-2</v>
      </c>
      <c r="AD33" s="58" t="s">
        <v>75</v>
      </c>
      <c r="AE33" s="59">
        <f>3.4%+30%</f>
        <v>0.33399999999999996</v>
      </c>
      <c r="AF33" s="48">
        <f t="shared" si="0"/>
        <v>0.49765999999999994</v>
      </c>
      <c r="AG33" s="48">
        <f t="shared" si="1"/>
        <v>2.0179099999999996</v>
      </c>
      <c r="AH33" s="51">
        <v>0</v>
      </c>
      <c r="AI33" s="48">
        <f t="shared" si="41"/>
        <v>0</v>
      </c>
      <c r="AJ33" s="51">
        <v>0</v>
      </c>
      <c r="AK33" s="48">
        <f t="shared" si="42"/>
        <v>0</v>
      </c>
      <c r="AL33" s="6">
        <v>0</v>
      </c>
      <c r="AM33" s="51">
        <v>0</v>
      </c>
      <c r="AN33" s="71">
        <f t="shared" si="43"/>
        <v>0</v>
      </c>
      <c r="AO33" s="71">
        <f t="shared" si="5"/>
        <v>0</v>
      </c>
      <c r="AP33" s="48">
        <f t="shared" si="44"/>
        <v>2.0179099999999996</v>
      </c>
      <c r="AQ33" s="53">
        <f t="shared" si="45"/>
        <v>0.30416896551724149</v>
      </c>
      <c r="AR33" s="31">
        <v>2.9</v>
      </c>
      <c r="AS33" s="54">
        <v>5.99</v>
      </c>
      <c r="AT33" s="72">
        <f t="shared" si="46"/>
        <v>0.5158597662771286</v>
      </c>
      <c r="AU33" s="8">
        <v>600</v>
      </c>
      <c r="AV33" s="48">
        <f t="shared" si="47"/>
        <v>1210.7459999999999</v>
      </c>
      <c r="AW33" s="71">
        <f t="shared" si="48"/>
        <v>1740</v>
      </c>
      <c r="AX33" s="71">
        <f t="shared" si="49"/>
        <v>3594</v>
      </c>
      <c r="AY33" s="8"/>
      <c r="AZ33" s="84" t="s">
        <v>67</v>
      </c>
      <c r="BA33" s="79" t="s">
        <v>68</v>
      </c>
      <c r="BB33" s="56" t="s">
        <v>198</v>
      </c>
    </row>
    <row r="34" spans="1:54" ht="30" customHeight="1">
      <c r="A34" s="7">
        <v>92</v>
      </c>
      <c r="B34" s="139"/>
      <c r="C34" s="8"/>
      <c r="D34" s="33" t="s">
        <v>54</v>
      </c>
      <c r="E34" s="8"/>
      <c r="F34" s="33" t="s">
        <v>55</v>
      </c>
      <c r="G34" s="67" t="s">
        <v>186</v>
      </c>
      <c r="H34" s="79" t="s">
        <v>199</v>
      </c>
      <c r="I34" s="79" t="s">
        <v>77</v>
      </c>
      <c r="J34" s="79" t="s">
        <v>200</v>
      </c>
      <c r="K34" s="80" t="s">
        <v>201</v>
      </c>
      <c r="L34" s="68" t="s">
        <v>191</v>
      </c>
      <c r="M34" s="8"/>
      <c r="N34" s="38" t="s">
        <v>202</v>
      </c>
      <c r="O34" s="8"/>
      <c r="P34" s="33" t="s">
        <v>63</v>
      </c>
      <c r="Q34" s="69">
        <f>'[6]Sunny 7.28'!S95</f>
        <v>1.38</v>
      </c>
      <c r="R34" s="33" t="s">
        <v>64</v>
      </c>
      <c r="S34" s="81" t="s">
        <v>203</v>
      </c>
      <c r="T34" s="82">
        <v>8</v>
      </c>
      <c r="U34" s="82">
        <v>8</v>
      </c>
      <c r="V34" s="82">
        <v>11</v>
      </c>
      <c r="W34" s="43">
        <v>11</v>
      </c>
      <c r="X34" s="83">
        <v>1</v>
      </c>
      <c r="Y34" s="45">
        <f t="shared" si="38"/>
        <v>7.0399999999999998E-4</v>
      </c>
      <c r="Z34" s="43">
        <v>63</v>
      </c>
      <c r="AA34" s="46">
        <f t="shared" si="39"/>
        <v>89488.636363636368</v>
      </c>
      <c r="AB34" s="47">
        <v>2250</v>
      </c>
      <c r="AC34" s="48">
        <f t="shared" si="40"/>
        <v>2.514285714285714E-2</v>
      </c>
      <c r="AD34" s="60" t="s">
        <v>75</v>
      </c>
      <c r="AE34" s="61">
        <f>3.4%+30%</f>
        <v>0.33399999999999996</v>
      </c>
      <c r="AF34" s="48">
        <f t="shared" si="0"/>
        <v>0.46091999999999994</v>
      </c>
      <c r="AG34" s="48">
        <f t="shared" si="1"/>
        <v>1.866062857142857</v>
      </c>
      <c r="AH34" s="51">
        <v>0</v>
      </c>
      <c r="AI34" s="48">
        <f t="shared" si="41"/>
        <v>0</v>
      </c>
      <c r="AJ34" s="51">
        <v>0</v>
      </c>
      <c r="AK34" s="48">
        <f t="shared" si="42"/>
        <v>0</v>
      </c>
      <c r="AL34" s="6">
        <v>0</v>
      </c>
      <c r="AM34" s="51">
        <v>0</v>
      </c>
      <c r="AN34" s="71">
        <f t="shared" si="43"/>
        <v>0</v>
      </c>
      <c r="AO34" s="71">
        <f t="shared" si="5"/>
        <v>0</v>
      </c>
      <c r="AP34" s="48">
        <f t="shared" si="44"/>
        <v>1.866062857142857</v>
      </c>
      <c r="AQ34" s="53">
        <f t="shared" si="45"/>
        <v>0.28228351648351657</v>
      </c>
      <c r="AR34" s="31">
        <v>2.6</v>
      </c>
      <c r="AS34" s="54">
        <v>4.99</v>
      </c>
      <c r="AT34" s="72">
        <f t="shared" si="46"/>
        <v>0.47895791583166331</v>
      </c>
      <c r="AU34" s="8">
        <v>300</v>
      </c>
      <c r="AV34" s="48">
        <f t="shared" si="47"/>
        <v>559.81885714285715</v>
      </c>
      <c r="AW34" s="71">
        <f t="shared" si="48"/>
        <v>780</v>
      </c>
      <c r="AX34" s="71">
        <f t="shared" si="49"/>
        <v>1497</v>
      </c>
      <c r="AY34" s="8"/>
      <c r="AZ34" s="84" t="s">
        <v>67</v>
      </c>
      <c r="BA34" s="79" t="s">
        <v>68</v>
      </c>
      <c r="BB34" s="56" t="s">
        <v>69</v>
      </c>
    </row>
    <row r="35" spans="1:54" ht="30" customHeight="1">
      <c r="A35" s="7">
        <v>93</v>
      </c>
      <c r="B35" s="139"/>
      <c r="C35" s="8"/>
      <c r="D35" s="33" t="s">
        <v>54</v>
      </c>
      <c r="E35" s="8"/>
      <c r="F35" s="33" t="s">
        <v>55</v>
      </c>
      <c r="G35" s="67" t="s">
        <v>186</v>
      </c>
      <c r="H35" s="79" t="s">
        <v>204</v>
      </c>
      <c r="I35" s="79" t="s">
        <v>83</v>
      </c>
      <c r="J35" s="79" t="s">
        <v>205</v>
      </c>
      <c r="K35" s="80" t="s">
        <v>206</v>
      </c>
      <c r="L35" s="68" t="s">
        <v>191</v>
      </c>
      <c r="M35" s="8"/>
      <c r="N35" s="38" t="s">
        <v>207</v>
      </c>
      <c r="O35" s="8"/>
      <c r="P35" s="33" t="s">
        <v>63</v>
      </c>
      <c r="Q35" s="69">
        <f>'[6]Sunny 7.28'!S96</f>
        <v>1.38</v>
      </c>
      <c r="R35" s="33" t="s">
        <v>64</v>
      </c>
      <c r="S35" s="81" t="s">
        <v>208</v>
      </c>
      <c r="T35" s="82">
        <v>14</v>
      </c>
      <c r="U35" s="82">
        <v>10.5</v>
      </c>
      <c r="V35" s="82">
        <v>2.5</v>
      </c>
      <c r="W35" s="43">
        <v>11</v>
      </c>
      <c r="X35" s="83">
        <v>1</v>
      </c>
      <c r="Y35" s="45">
        <f>IF(T35="","",T35*U35*V35/1000000)</f>
        <v>3.6749999999999999E-4</v>
      </c>
      <c r="Z35" s="43">
        <v>63</v>
      </c>
      <c r="AA35" s="46">
        <f t="shared" si="39"/>
        <v>171428.57142857142</v>
      </c>
      <c r="AB35" s="47">
        <v>2250</v>
      </c>
      <c r="AC35" s="48">
        <f t="shared" si="40"/>
        <v>1.3125000000000001E-2</v>
      </c>
      <c r="AD35" s="58" t="s">
        <v>75</v>
      </c>
      <c r="AE35" s="59">
        <f>3.4%+30%</f>
        <v>0.33399999999999996</v>
      </c>
      <c r="AF35" s="48">
        <f t="shared" si="0"/>
        <v>0.46091999999999994</v>
      </c>
      <c r="AG35" s="48">
        <f t="shared" si="1"/>
        <v>1.8540449999999999</v>
      </c>
      <c r="AH35" s="51">
        <v>0</v>
      </c>
      <c r="AI35" s="48">
        <f t="shared" si="41"/>
        <v>0</v>
      </c>
      <c r="AJ35" s="51">
        <v>0</v>
      </c>
      <c r="AK35" s="48">
        <f>IF(ISERROR(AR35*AJ35),"",AR35*AJ35)</f>
        <v>0</v>
      </c>
      <c r="AL35" s="6">
        <v>0</v>
      </c>
      <c r="AM35" s="51">
        <v>0</v>
      </c>
      <c r="AN35" s="71">
        <f t="shared" si="43"/>
        <v>0</v>
      </c>
      <c r="AO35" s="71">
        <f>IF(ISERROR(AI35+AK35+AN35),"",AI35+AK35+AN35)</f>
        <v>0</v>
      </c>
      <c r="AP35" s="48">
        <f t="shared" si="44"/>
        <v>1.8540449999999999</v>
      </c>
      <c r="AQ35" s="53">
        <f t="shared" si="45"/>
        <v>0.28690576923076927</v>
      </c>
      <c r="AR35" s="31">
        <v>2.6</v>
      </c>
      <c r="AS35" s="54">
        <v>4.99</v>
      </c>
      <c r="AT35" s="72">
        <f t="shared" si="46"/>
        <v>0.47895791583166331</v>
      </c>
      <c r="AU35" s="8">
        <v>300</v>
      </c>
      <c r="AV35" s="48">
        <f t="shared" si="47"/>
        <v>556.21349999999995</v>
      </c>
      <c r="AW35" s="71">
        <f t="shared" si="48"/>
        <v>780</v>
      </c>
      <c r="AX35" s="71">
        <f t="shared" si="49"/>
        <v>1497</v>
      </c>
      <c r="AY35" s="8"/>
      <c r="AZ35" s="84" t="s">
        <v>67</v>
      </c>
      <c r="BA35" s="79" t="s">
        <v>68</v>
      </c>
      <c r="BB35" s="56" t="s">
        <v>69</v>
      </c>
    </row>
    <row r="36" spans="1:54" ht="30" customHeight="1">
      <c r="A36" s="86">
        <v>94</v>
      </c>
      <c r="B36" s="139"/>
      <c r="C36" s="87"/>
      <c r="D36" s="88" t="s">
        <v>54</v>
      </c>
      <c r="E36" s="87"/>
      <c r="F36" s="88" t="s">
        <v>55</v>
      </c>
      <c r="G36" s="67" t="s">
        <v>186</v>
      </c>
      <c r="H36" s="89" t="s">
        <v>209</v>
      </c>
      <c r="I36" s="89" t="s">
        <v>210</v>
      </c>
      <c r="J36" s="89" t="s">
        <v>205</v>
      </c>
      <c r="K36" s="90" t="s">
        <v>211</v>
      </c>
      <c r="L36" s="68" t="s">
        <v>191</v>
      </c>
      <c r="M36" s="8"/>
      <c r="N36" s="38" t="s">
        <v>212</v>
      </c>
      <c r="O36" s="8"/>
      <c r="P36" s="33" t="s">
        <v>63</v>
      </c>
      <c r="Q36" s="91">
        <f>'[6]Sunny 8.4'!$S$55</f>
        <v>3.25</v>
      </c>
      <c r="R36" s="33" t="s">
        <v>64</v>
      </c>
      <c r="S36" s="81" t="s">
        <v>213</v>
      </c>
      <c r="T36" s="82">
        <v>23</v>
      </c>
      <c r="U36" s="82">
        <v>17</v>
      </c>
      <c r="V36" s="82">
        <v>11</v>
      </c>
      <c r="W36" s="43">
        <v>11</v>
      </c>
      <c r="X36" s="83">
        <v>1</v>
      </c>
      <c r="Y36" s="45">
        <f>IF(T36="","",T36*U36*V36/1000000)</f>
        <v>4.3010000000000001E-3</v>
      </c>
      <c r="Z36" s="43">
        <v>63</v>
      </c>
      <c r="AA36" s="46">
        <f t="shared" si="39"/>
        <v>14647.756335735874</v>
      </c>
      <c r="AB36" s="47">
        <v>2250</v>
      </c>
      <c r="AC36" s="48">
        <f t="shared" si="40"/>
        <v>0.15360714285714286</v>
      </c>
      <c r="AD36" s="58" t="s">
        <v>75</v>
      </c>
      <c r="AE36" s="59">
        <f>3.4%+30%</f>
        <v>0.33399999999999996</v>
      </c>
      <c r="AF36" s="48">
        <f t="shared" si="0"/>
        <v>1.0854999999999999</v>
      </c>
      <c r="AG36" s="48">
        <f t="shared" si="1"/>
        <v>4.4891071428571427</v>
      </c>
      <c r="AH36" s="51">
        <v>0</v>
      </c>
      <c r="AI36" s="48">
        <f t="shared" si="41"/>
        <v>0</v>
      </c>
      <c r="AJ36" s="51">
        <v>0</v>
      </c>
      <c r="AK36" s="48">
        <f>IF(ISERROR(AR36*AJ36),"",AR36*AJ36)</f>
        <v>0</v>
      </c>
      <c r="AL36" s="6">
        <v>0</v>
      </c>
      <c r="AM36" s="51">
        <v>0</v>
      </c>
      <c r="AN36" s="71">
        <f t="shared" si="43"/>
        <v>0</v>
      </c>
      <c r="AO36" s="71">
        <f>IF(ISERROR(AI36+AK36+AN36),"",AI36+AK36+AN36)</f>
        <v>0</v>
      </c>
      <c r="AP36" s="48">
        <f t="shared" si="44"/>
        <v>4.4891071428571427</v>
      </c>
      <c r="AQ36" s="53">
        <f t="shared" si="45"/>
        <v>0.23913438256658603</v>
      </c>
      <c r="AR36" s="92">
        <v>5.9</v>
      </c>
      <c r="AS36" s="54">
        <v>10.99</v>
      </c>
      <c r="AT36" s="72">
        <f t="shared" si="46"/>
        <v>0.46314831665150136</v>
      </c>
      <c r="AU36" s="8">
        <v>300</v>
      </c>
      <c r="AV36" s="48">
        <f t="shared" si="47"/>
        <v>1346.7321428571429</v>
      </c>
      <c r="AW36" s="71">
        <f t="shared" si="48"/>
        <v>1770</v>
      </c>
      <c r="AX36" s="71">
        <f t="shared" si="49"/>
        <v>3297</v>
      </c>
      <c r="AY36" s="8"/>
      <c r="AZ36" s="84"/>
      <c r="BA36" s="79" t="s">
        <v>68</v>
      </c>
      <c r="BB36" s="56" t="s">
        <v>214</v>
      </c>
    </row>
    <row r="37" spans="1:54" ht="30" customHeight="1">
      <c r="A37" s="7">
        <v>95</v>
      </c>
      <c r="B37" s="140"/>
      <c r="C37" s="8"/>
      <c r="D37" s="33" t="s">
        <v>54</v>
      </c>
      <c r="E37" s="8"/>
      <c r="F37" s="33" t="s">
        <v>55</v>
      </c>
      <c r="G37" s="67" t="s">
        <v>186</v>
      </c>
      <c r="H37" s="79" t="s">
        <v>215</v>
      </c>
      <c r="I37" s="79" t="s">
        <v>91</v>
      </c>
      <c r="J37" s="79" t="s">
        <v>216</v>
      </c>
      <c r="K37" s="93" t="s">
        <v>217</v>
      </c>
      <c r="L37" s="68" t="s">
        <v>191</v>
      </c>
      <c r="M37" s="8"/>
      <c r="N37" s="38" t="s">
        <v>218</v>
      </c>
      <c r="O37" s="8"/>
      <c r="P37" s="33" t="s">
        <v>63</v>
      </c>
      <c r="Q37" s="69">
        <f>'[6]Sunny 7.28'!S97</f>
        <v>1.62</v>
      </c>
      <c r="R37" s="33" t="s">
        <v>64</v>
      </c>
      <c r="S37" s="81" t="s">
        <v>219</v>
      </c>
      <c r="T37" s="83">
        <v>10.5</v>
      </c>
      <c r="U37" s="83">
        <v>7</v>
      </c>
      <c r="V37" s="83">
        <v>18</v>
      </c>
      <c r="W37" s="43">
        <v>11</v>
      </c>
      <c r="X37" s="83">
        <v>1</v>
      </c>
      <c r="Y37" s="45">
        <f t="shared" si="38"/>
        <v>1.323E-3</v>
      </c>
      <c r="Z37" s="43">
        <v>63</v>
      </c>
      <c r="AA37" s="46">
        <f t="shared" si="39"/>
        <v>47619.047619047618</v>
      </c>
      <c r="AB37" s="47">
        <v>2250</v>
      </c>
      <c r="AC37" s="48">
        <f t="shared" si="40"/>
        <v>4.725E-2</v>
      </c>
      <c r="AD37" s="58" t="s">
        <v>75</v>
      </c>
      <c r="AE37" s="59">
        <f>3.4%+30%</f>
        <v>0.33399999999999996</v>
      </c>
      <c r="AF37" s="48">
        <f t="shared" si="0"/>
        <v>0.54108000000000001</v>
      </c>
      <c r="AG37" s="48">
        <f t="shared" si="1"/>
        <v>2.2083300000000001</v>
      </c>
      <c r="AH37" s="51">
        <v>0</v>
      </c>
      <c r="AI37" s="48">
        <f t="shared" si="41"/>
        <v>0</v>
      </c>
      <c r="AJ37" s="51">
        <v>0</v>
      </c>
      <c r="AK37" s="48">
        <f t="shared" si="42"/>
        <v>0</v>
      </c>
      <c r="AL37" s="6">
        <v>0</v>
      </c>
      <c r="AM37" s="51">
        <v>0</v>
      </c>
      <c r="AN37" s="71">
        <f t="shared" si="43"/>
        <v>0</v>
      </c>
      <c r="AO37" s="71">
        <f t="shared" si="5"/>
        <v>0</v>
      </c>
      <c r="AP37" s="48">
        <f t="shared" si="44"/>
        <v>2.2083300000000001</v>
      </c>
      <c r="AQ37" s="53">
        <f t="shared" si="45"/>
        <v>0.32051384615384609</v>
      </c>
      <c r="AR37" s="63">
        <v>3.25</v>
      </c>
      <c r="AS37" s="54">
        <v>5.99</v>
      </c>
      <c r="AT37" s="72">
        <f t="shared" si="46"/>
        <v>0.45742904841402338</v>
      </c>
      <c r="AU37" s="8">
        <v>300</v>
      </c>
      <c r="AV37" s="48">
        <f t="shared" si="47"/>
        <v>662.49900000000002</v>
      </c>
      <c r="AW37" s="71">
        <f t="shared" si="48"/>
        <v>975</v>
      </c>
      <c r="AX37" s="71">
        <f t="shared" si="49"/>
        <v>1797</v>
      </c>
      <c r="AY37" s="8"/>
      <c r="AZ37" s="84" t="s">
        <v>67</v>
      </c>
      <c r="BA37" s="79" t="s">
        <v>68</v>
      </c>
      <c r="BB37" s="56" t="s">
        <v>69</v>
      </c>
    </row>
    <row r="38" spans="1:54" s="121" customFormat="1" ht="30" customHeight="1">
      <c r="A38" s="94"/>
      <c r="B38" s="141"/>
      <c r="C38" s="95"/>
      <c r="D38" s="96" t="s">
        <v>220</v>
      </c>
      <c r="E38" s="95"/>
      <c r="F38" s="97" t="s">
        <v>55</v>
      </c>
      <c r="G38" s="30" t="s">
        <v>221</v>
      </c>
      <c r="H38" s="35" t="s">
        <v>222</v>
      </c>
      <c r="I38" s="98" t="s">
        <v>223</v>
      </c>
      <c r="J38" s="98" t="s">
        <v>224</v>
      </c>
      <c r="K38" s="98" t="s">
        <v>225</v>
      </c>
      <c r="L38" s="98" t="s">
        <v>226</v>
      </c>
      <c r="M38" s="95"/>
      <c r="N38" s="38" t="s">
        <v>227</v>
      </c>
      <c r="O38" s="95"/>
      <c r="P38" s="99" t="s">
        <v>63</v>
      </c>
      <c r="Q38" s="100">
        <f>'[6]Sunny 8.5'!S58</f>
        <v>1.99</v>
      </c>
      <c r="R38" s="97" t="s">
        <v>64</v>
      </c>
      <c r="S38" s="101" t="s">
        <v>228</v>
      </c>
      <c r="T38" s="102">
        <v>17</v>
      </c>
      <c r="U38" s="102">
        <v>8.5</v>
      </c>
      <c r="V38" s="102">
        <v>22</v>
      </c>
      <c r="W38" s="43">
        <v>11</v>
      </c>
      <c r="X38" s="103">
        <v>2</v>
      </c>
      <c r="Y38" s="104">
        <f t="shared" si="38"/>
        <v>3.179E-3</v>
      </c>
      <c r="Z38" s="105">
        <v>63</v>
      </c>
      <c r="AA38" s="106">
        <f t="shared" si="39"/>
        <v>39635.105379050015</v>
      </c>
      <c r="AB38" s="107">
        <v>2250</v>
      </c>
      <c r="AC38" s="108">
        <f t="shared" si="40"/>
        <v>5.6767857142857141E-2</v>
      </c>
      <c r="AD38" s="109" t="s">
        <v>66</v>
      </c>
      <c r="AE38" s="110">
        <f>1.8%+30%</f>
        <v>0.318</v>
      </c>
      <c r="AF38" s="108">
        <f t="shared" si="0"/>
        <v>0.63282000000000005</v>
      </c>
      <c r="AG38" s="108">
        <f t="shared" si="1"/>
        <v>2.6795878571428573</v>
      </c>
      <c r="AH38" s="51">
        <v>0</v>
      </c>
      <c r="AI38" s="108">
        <f t="shared" si="41"/>
        <v>0</v>
      </c>
      <c r="AJ38" s="111">
        <v>0.06</v>
      </c>
      <c r="AK38" s="108">
        <f t="shared" si="42"/>
        <v>0.222</v>
      </c>
      <c r="AL38" s="6">
        <v>0</v>
      </c>
      <c r="AM38" s="112">
        <v>0</v>
      </c>
      <c r="AN38" s="113">
        <f t="shared" si="43"/>
        <v>0</v>
      </c>
      <c r="AO38" s="113">
        <f t="shared" si="5"/>
        <v>0.222</v>
      </c>
      <c r="AP38" s="108">
        <f t="shared" si="44"/>
        <v>2.9015878571428573</v>
      </c>
      <c r="AQ38" s="114">
        <f t="shared" si="45"/>
        <v>0.21578706563706565</v>
      </c>
      <c r="AR38" s="115">
        <v>3.7</v>
      </c>
      <c r="AS38" s="116">
        <v>6.99</v>
      </c>
      <c r="AT38" s="117">
        <f t="shared" si="46"/>
        <v>0.47067238912732473</v>
      </c>
      <c r="AU38" s="118">
        <v>600</v>
      </c>
      <c r="AV38" s="108">
        <f t="shared" ref="AV38:AV43" si="50">IF(ISERROR(AP38*AU38),"",AP38*AU38)</f>
        <v>1740.9527142857144</v>
      </c>
      <c r="AW38" s="113">
        <f t="shared" ref="AW38:AW43" si="51">IF(ISERROR(AR38*AU38),"",AR38*AU38)</f>
        <v>2220</v>
      </c>
      <c r="AX38" s="119"/>
      <c r="AY38" s="95"/>
      <c r="AZ38" s="120" t="s">
        <v>67</v>
      </c>
      <c r="BA38" s="98" t="s">
        <v>68</v>
      </c>
      <c r="BB38" s="98" t="s">
        <v>229</v>
      </c>
    </row>
    <row r="39" spans="1:54" s="121" customFormat="1" ht="30" customHeight="1">
      <c r="A39" s="94"/>
      <c r="B39" s="142"/>
      <c r="C39" s="95"/>
      <c r="D39" s="96" t="s">
        <v>220</v>
      </c>
      <c r="E39" s="95"/>
      <c r="F39" s="97" t="s">
        <v>55</v>
      </c>
      <c r="G39" s="30" t="s">
        <v>221</v>
      </c>
      <c r="H39" s="35" t="s">
        <v>230</v>
      </c>
      <c r="I39" s="98" t="s">
        <v>71</v>
      </c>
      <c r="J39" s="98" t="s">
        <v>224</v>
      </c>
      <c r="K39" s="98" t="s">
        <v>231</v>
      </c>
      <c r="L39" s="98" t="s">
        <v>226</v>
      </c>
      <c r="M39" s="95"/>
      <c r="N39" s="38" t="s">
        <v>232</v>
      </c>
      <c r="O39" s="95"/>
      <c r="P39" s="99" t="s">
        <v>63</v>
      </c>
      <c r="Q39" s="100">
        <f>'[6]Sunny 8.5'!S59</f>
        <v>1.57</v>
      </c>
      <c r="R39" s="97" t="s">
        <v>64</v>
      </c>
      <c r="S39" s="101" t="s">
        <v>228</v>
      </c>
      <c r="T39" s="122">
        <v>14</v>
      </c>
      <c r="U39" s="122">
        <v>12</v>
      </c>
      <c r="V39" s="122">
        <v>13</v>
      </c>
      <c r="W39" s="43">
        <v>11</v>
      </c>
      <c r="X39" s="103">
        <v>1</v>
      </c>
      <c r="Y39" s="104">
        <f t="shared" si="38"/>
        <v>2.1840000000000002E-3</v>
      </c>
      <c r="Z39" s="105">
        <v>63</v>
      </c>
      <c r="AA39" s="106">
        <f t="shared" si="39"/>
        <v>28846.153846153844</v>
      </c>
      <c r="AB39" s="107">
        <v>2250</v>
      </c>
      <c r="AC39" s="108">
        <f t="shared" si="40"/>
        <v>7.8E-2</v>
      </c>
      <c r="AD39" s="123" t="s">
        <v>75</v>
      </c>
      <c r="AE39" s="124">
        <f>3.4%+30%</f>
        <v>0.33399999999999996</v>
      </c>
      <c r="AF39" s="108">
        <f t="shared" si="0"/>
        <v>0.52437999999999996</v>
      </c>
      <c r="AG39" s="108">
        <f t="shared" si="1"/>
        <v>2.17238</v>
      </c>
      <c r="AH39" s="51">
        <v>0</v>
      </c>
      <c r="AI39" s="108">
        <f t="shared" si="41"/>
        <v>0</v>
      </c>
      <c r="AJ39" s="111">
        <v>0.06</v>
      </c>
      <c r="AK39" s="108">
        <f t="shared" si="42"/>
        <v>0.192</v>
      </c>
      <c r="AL39" s="6">
        <v>0</v>
      </c>
      <c r="AM39" s="112">
        <v>0</v>
      </c>
      <c r="AN39" s="113">
        <f t="shared" si="43"/>
        <v>0</v>
      </c>
      <c r="AO39" s="113">
        <f t="shared" si="5"/>
        <v>0.192</v>
      </c>
      <c r="AP39" s="108">
        <f t="shared" si="44"/>
        <v>2.3643800000000001</v>
      </c>
      <c r="AQ39" s="114">
        <f t="shared" si="45"/>
        <v>0.26113124999999998</v>
      </c>
      <c r="AR39" s="115">
        <v>3.2</v>
      </c>
      <c r="AS39" s="116">
        <v>5.99</v>
      </c>
      <c r="AT39" s="117">
        <f t="shared" si="46"/>
        <v>0.46577629382303837</v>
      </c>
      <c r="AU39" s="118">
        <v>300</v>
      </c>
      <c r="AV39" s="108">
        <f t="shared" si="50"/>
        <v>709.31400000000008</v>
      </c>
      <c r="AW39" s="113">
        <f t="shared" si="51"/>
        <v>960</v>
      </c>
      <c r="AX39" s="125"/>
      <c r="AY39" s="125"/>
      <c r="AZ39" s="120" t="s">
        <v>67</v>
      </c>
      <c r="BA39" s="98" t="s">
        <v>68</v>
      </c>
      <c r="BB39" s="98" t="s">
        <v>229</v>
      </c>
    </row>
    <row r="40" spans="1:54" s="121" customFormat="1" ht="30" customHeight="1">
      <c r="A40" s="94"/>
      <c r="B40" s="142"/>
      <c r="C40" s="95"/>
      <c r="D40" s="96" t="s">
        <v>220</v>
      </c>
      <c r="E40" s="95"/>
      <c r="F40" s="97" t="s">
        <v>55</v>
      </c>
      <c r="G40" s="30" t="s">
        <v>221</v>
      </c>
      <c r="H40" s="35" t="s">
        <v>153</v>
      </c>
      <c r="I40" s="98" t="s">
        <v>77</v>
      </c>
      <c r="J40" s="98" t="s">
        <v>224</v>
      </c>
      <c r="K40" s="98" t="s">
        <v>233</v>
      </c>
      <c r="L40" s="98" t="s">
        <v>226</v>
      </c>
      <c r="M40" s="95"/>
      <c r="N40" s="38" t="s">
        <v>234</v>
      </c>
      <c r="O40" s="95"/>
      <c r="P40" s="99" t="s">
        <v>63</v>
      </c>
      <c r="Q40" s="100">
        <f>'[6]Sunny 8.5'!S60</f>
        <v>1.46</v>
      </c>
      <c r="R40" s="97" t="s">
        <v>64</v>
      </c>
      <c r="S40" s="101" t="s">
        <v>228</v>
      </c>
      <c r="T40" s="102">
        <v>9</v>
      </c>
      <c r="U40" s="102">
        <v>9</v>
      </c>
      <c r="V40" s="102">
        <v>12</v>
      </c>
      <c r="W40" s="43">
        <v>11</v>
      </c>
      <c r="X40" s="103">
        <v>1</v>
      </c>
      <c r="Y40" s="104">
        <f t="shared" si="38"/>
        <v>9.7199999999999999E-4</v>
      </c>
      <c r="Z40" s="105">
        <v>63</v>
      </c>
      <c r="AA40" s="106">
        <f t="shared" si="39"/>
        <v>64814.814814814818</v>
      </c>
      <c r="AB40" s="107">
        <v>2250</v>
      </c>
      <c r="AC40" s="108">
        <f t="shared" si="40"/>
        <v>3.4714285714285711E-2</v>
      </c>
      <c r="AD40" s="123" t="s">
        <v>75</v>
      </c>
      <c r="AE40" s="124">
        <f>3.4%+30%</f>
        <v>0.33399999999999996</v>
      </c>
      <c r="AF40" s="108">
        <f t="shared" si="0"/>
        <v>0.48763999999999996</v>
      </c>
      <c r="AG40" s="108">
        <f t="shared" si="1"/>
        <v>1.9823542857142855</v>
      </c>
      <c r="AH40" s="51">
        <v>0</v>
      </c>
      <c r="AI40" s="108">
        <f t="shared" si="41"/>
        <v>0</v>
      </c>
      <c r="AJ40" s="111">
        <v>0.06</v>
      </c>
      <c r="AK40" s="108">
        <f t="shared" si="42"/>
        <v>0.17699999999999999</v>
      </c>
      <c r="AL40" s="6">
        <v>0</v>
      </c>
      <c r="AM40" s="112">
        <v>0</v>
      </c>
      <c r="AN40" s="113">
        <f t="shared" si="43"/>
        <v>0</v>
      </c>
      <c r="AO40" s="113">
        <f t="shared" si="5"/>
        <v>0.17699999999999999</v>
      </c>
      <c r="AP40" s="108">
        <f t="shared" si="44"/>
        <v>2.1593542857142856</v>
      </c>
      <c r="AQ40" s="114">
        <f t="shared" si="45"/>
        <v>0.26801549636803884</v>
      </c>
      <c r="AR40" s="115">
        <v>2.95</v>
      </c>
      <c r="AS40" s="116">
        <v>4.99</v>
      </c>
      <c r="AT40" s="117">
        <f t="shared" si="46"/>
        <v>0.40881763527054105</v>
      </c>
      <c r="AU40" s="118">
        <v>300</v>
      </c>
      <c r="AV40" s="108">
        <f t="shared" si="50"/>
        <v>647.80628571428565</v>
      </c>
      <c r="AW40" s="113">
        <f t="shared" si="51"/>
        <v>885</v>
      </c>
      <c r="AX40" s="119"/>
      <c r="AY40" s="95"/>
      <c r="AZ40" s="120" t="s">
        <v>67</v>
      </c>
      <c r="BA40" s="98" t="s">
        <v>68</v>
      </c>
      <c r="BB40" s="98" t="s">
        <v>229</v>
      </c>
    </row>
    <row r="41" spans="1:54" s="121" customFormat="1" ht="30" customHeight="1">
      <c r="A41" s="94"/>
      <c r="B41" s="142"/>
      <c r="C41" s="95"/>
      <c r="D41" s="96" t="s">
        <v>220</v>
      </c>
      <c r="E41" s="95"/>
      <c r="F41" s="97" t="s">
        <v>55</v>
      </c>
      <c r="G41" s="30" t="s">
        <v>221</v>
      </c>
      <c r="H41" s="35" t="s">
        <v>235</v>
      </c>
      <c r="I41" s="98" t="s">
        <v>83</v>
      </c>
      <c r="J41" s="98" t="s">
        <v>224</v>
      </c>
      <c r="K41" s="98" t="s">
        <v>236</v>
      </c>
      <c r="L41" s="98" t="s">
        <v>226</v>
      </c>
      <c r="M41" s="95"/>
      <c r="N41" s="38" t="s">
        <v>237</v>
      </c>
      <c r="O41" s="95"/>
      <c r="P41" s="99" t="s">
        <v>63</v>
      </c>
      <c r="Q41" s="100">
        <f>'[6]Sunny 8.5'!S61</f>
        <v>1.46</v>
      </c>
      <c r="R41" s="97" t="s">
        <v>64</v>
      </c>
      <c r="S41" s="101" t="s">
        <v>228</v>
      </c>
      <c r="T41" s="102">
        <v>15</v>
      </c>
      <c r="U41" s="102">
        <v>11</v>
      </c>
      <c r="V41" s="102">
        <v>4.5</v>
      </c>
      <c r="W41" s="43">
        <v>11</v>
      </c>
      <c r="X41" s="103">
        <v>1</v>
      </c>
      <c r="Y41" s="104">
        <f t="shared" si="38"/>
        <v>7.425E-4</v>
      </c>
      <c r="Z41" s="105">
        <v>63</v>
      </c>
      <c r="AA41" s="106">
        <f t="shared" si="39"/>
        <v>84848.484848484848</v>
      </c>
      <c r="AB41" s="107">
        <v>2250</v>
      </c>
      <c r="AC41" s="108">
        <f t="shared" si="40"/>
        <v>2.6517857142857142E-2</v>
      </c>
      <c r="AD41" s="123" t="s">
        <v>75</v>
      </c>
      <c r="AE41" s="124">
        <f>3.4%+30%</f>
        <v>0.33399999999999996</v>
      </c>
      <c r="AF41" s="108">
        <f t="shared" si="0"/>
        <v>0.48763999999999996</v>
      </c>
      <c r="AG41" s="108">
        <f t="shared" si="1"/>
        <v>1.9741578571428571</v>
      </c>
      <c r="AH41" s="51">
        <v>0</v>
      </c>
      <c r="AI41" s="108">
        <f t="shared" si="41"/>
        <v>0</v>
      </c>
      <c r="AJ41" s="111">
        <v>0.06</v>
      </c>
      <c r="AK41" s="108">
        <f t="shared" si="42"/>
        <v>0.17699999999999999</v>
      </c>
      <c r="AL41" s="6">
        <v>0</v>
      </c>
      <c r="AM41" s="112">
        <v>0</v>
      </c>
      <c r="AN41" s="113">
        <f t="shared" si="43"/>
        <v>0</v>
      </c>
      <c r="AO41" s="113">
        <f t="shared" si="5"/>
        <v>0.17699999999999999</v>
      </c>
      <c r="AP41" s="108">
        <f t="shared" si="44"/>
        <v>2.1511578571428571</v>
      </c>
      <c r="AQ41" s="114">
        <f t="shared" si="45"/>
        <v>0.27079394673123491</v>
      </c>
      <c r="AR41" s="115">
        <v>2.95</v>
      </c>
      <c r="AS41" s="116">
        <v>4.99</v>
      </c>
      <c r="AT41" s="117">
        <f t="shared" si="46"/>
        <v>0.40881763527054105</v>
      </c>
      <c r="AU41" s="118">
        <v>300</v>
      </c>
      <c r="AV41" s="108">
        <f t="shared" si="50"/>
        <v>645.34735714285716</v>
      </c>
      <c r="AW41" s="113">
        <f t="shared" si="51"/>
        <v>885</v>
      </c>
      <c r="AX41" s="119"/>
      <c r="AY41" s="95"/>
      <c r="AZ41" s="120" t="s">
        <v>67</v>
      </c>
      <c r="BA41" s="98" t="s">
        <v>68</v>
      </c>
      <c r="BB41" s="98" t="s">
        <v>229</v>
      </c>
    </row>
    <row r="42" spans="1:54" s="121" customFormat="1" ht="30" customHeight="1">
      <c r="A42" s="94"/>
      <c r="B42" s="142"/>
      <c r="C42" s="95"/>
      <c r="D42" s="96" t="s">
        <v>220</v>
      </c>
      <c r="E42" s="95"/>
      <c r="F42" s="97" t="s">
        <v>55</v>
      </c>
      <c r="G42" s="30" t="s">
        <v>221</v>
      </c>
      <c r="H42" s="35" t="s">
        <v>238</v>
      </c>
      <c r="I42" s="98" t="s">
        <v>182</v>
      </c>
      <c r="J42" s="98" t="s">
        <v>224</v>
      </c>
      <c r="K42" s="126" t="s">
        <v>211</v>
      </c>
      <c r="L42" s="98" t="s">
        <v>226</v>
      </c>
      <c r="M42" s="95"/>
      <c r="N42" s="38" t="s">
        <v>239</v>
      </c>
      <c r="O42" s="95"/>
      <c r="P42" s="99" t="s">
        <v>63</v>
      </c>
      <c r="Q42" s="100">
        <f>'[6]Sunny 8.5'!S62</f>
        <v>3.6</v>
      </c>
      <c r="R42" s="97" t="s">
        <v>64</v>
      </c>
      <c r="S42" s="101" t="s">
        <v>228</v>
      </c>
      <c r="T42" s="127">
        <v>23.5</v>
      </c>
      <c r="U42" s="127">
        <v>17.5</v>
      </c>
      <c r="V42" s="127">
        <v>11.5</v>
      </c>
      <c r="W42" s="43">
        <v>11</v>
      </c>
      <c r="X42" s="103">
        <v>1</v>
      </c>
      <c r="Y42" s="104">
        <f t="shared" si="38"/>
        <v>4.7293750000000001E-3</v>
      </c>
      <c r="Z42" s="105">
        <v>63</v>
      </c>
      <c r="AA42" s="106">
        <f t="shared" si="39"/>
        <v>13320.99907493062</v>
      </c>
      <c r="AB42" s="107">
        <v>2250</v>
      </c>
      <c r="AC42" s="108">
        <f t="shared" si="40"/>
        <v>0.16890625000000001</v>
      </c>
      <c r="AD42" s="123" t="s">
        <v>75</v>
      </c>
      <c r="AE42" s="124">
        <f>3.4%+30%</f>
        <v>0.33399999999999996</v>
      </c>
      <c r="AF42" s="108">
        <f t="shared" si="0"/>
        <v>1.2023999999999999</v>
      </c>
      <c r="AG42" s="108">
        <f t="shared" si="1"/>
        <v>4.9713062499999996</v>
      </c>
      <c r="AH42" s="51">
        <v>0</v>
      </c>
      <c r="AI42" s="108">
        <f>IF(ISERROR(AR43*AH42),"",AR43*AH42)</f>
        <v>0</v>
      </c>
      <c r="AJ42" s="111">
        <v>0.06</v>
      </c>
      <c r="AK42" s="108">
        <f>IF(ISERROR(AR43*AJ42),"",AR43*AJ42)</f>
        <v>0.19799999999999998</v>
      </c>
      <c r="AL42" s="6">
        <v>0</v>
      </c>
      <c r="AM42" s="112">
        <v>0</v>
      </c>
      <c r="AN42" s="113">
        <f>IF(ISERROR(AR43*AM42),"",AR43*AM42)</f>
        <v>0</v>
      </c>
      <c r="AO42" s="113">
        <f t="shared" si="5"/>
        <v>0.19799999999999998</v>
      </c>
      <c r="AP42" s="108">
        <f t="shared" si="44"/>
        <v>5.16930625</v>
      </c>
      <c r="AQ42" s="114">
        <f t="shared" si="45"/>
        <v>0.15946239837398379</v>
      </c>
      <c r="AR42" s="115">
        <v>6.15</v>
      </c>
      <c r="AS42" s="116">
        <v>10.99</v>
      </c>
      <c r="AT42" s="117">
        <f t="shared" si="46"/>
        <v>0.44040036396724291</v>
      </c>
      <c r="AU42" s="118">
        <v>300</v>
      </c>
      <c r="AV42" s="108">
        <f t="shared" si="50"/>
        <v>1550.7918749999999</v>
      </c>
      <c r="AW42" s="113">
        <f t="shared" si="51"/>
        <v>1845</v>
      </c>
      <c r="AX42" s="119"/>
      <c r="AY42" s="95"/>
      <c r="AZ42" s="120" t="s">
        <v>67</v>
      </c>
      <c r="BA42" s="98" t="s">
        <v>68</v>
      </c>
      <c r="BB42" s="98" t="s">
        <v>229</v>
      </c>
    </row>
    <row r="43" spans="1:54" s="121" customFormat="1" ht="30" customHeight="1">
      <c r="A43" s="94"/>
      <c r="B43" s="143"/>
      <c r="C43" s="95"/>
      <c r="D43" s="96" t="s">
        <v>220</v>
      </c>
      <c r="E43" s="95"/>
      <c r="F43" s="97" t="s">
        <v>55</v>
      </c>
      <c r="G43" s="30" t="s">
        <v>221</v>
      </c>
      <c r="H43" s="35" t="s">
        <v>161</v>
      </c>
      <c r="I43" s="98" t="s">
        <v>91</v>
      </c>
      <c r="J43" s="98" t="s">
        <v>240</v>
      </c>
      <c r="K43" s="98" t="s">
        <v>241</v>
      </c>
      <c r="L43" s="98" t="s">
        <v>226</v>
      </c>
      <c r="M43" s="95"/>
      <c r="N43" s="38" t="s">
        <v>242</v>
      </c>
      <c r="O43" s="95"/>
      <c r="P43" s="99" t="s">
        <v>63</v>
      </c>
      <c r="Q43" s="100">
        <f>'[6]Sunny 8.5'!S63</f>
        <v>1.78</v>
      </c>
      <c r="R43" s="97" t="s">
        <v>64</v>
      </c>
      <c r="S43" s="101" t="s">
        <v>228</v>
      </c>
      <c r="T43" s="103">
        <v>18</v>
      </c>
      <c r="U43" s="103">
        <v>9</v>
      </c>
      <c r="V43" s="103">
        <v>7</v>
      </c>
      <c r="W43" s="43">
        <v>11</v>
      </c>
      <c r="X43" s="103">
        <v>1</v>
      </c>
      <c r="Y43" s="104">
        <f t="shared" si="38"/>
        <v>1.134E-3</v>
      </c>
      <c r="Z43" s="105">
        <v>63</v>
      </c>
      <c r="AA43" s="106">
        <f t="shared" si="39"/>
        <v>55555.555555555555</v>
      </c>
      <c r="AB43" s="107">
        <v>2250</v>
      </c>
      <c r="AC43" s="108">
        <f t="shared" si="40"/>
        <v>4.0500000000000001E-2</v>
      </c>
      <c r="AD43" s="123" t="s">
        <v>75</v>
      </c>
      <c r="AE43" s="124">
        <f>3.4%+30%</f>
        <v>0.33399999999999996</v>
      </c>
      <c r="AF43" s="108">
        <f t="shared" si="0"/>
        <v>0.59451999999999994</v>
      </c>
      <c r="AG43" s="108">
        <f t="shared" si="1"/>
        <v>2.4150200000000002</v>
      </c>
      <c r="AH43" s="51">
        <v>0</v>
      </c>
      <c r="AI43" s="108">
        <v>0</v>
      </c>
      <c r="AJ43" s="111">
        <v>0.06</v>
      </c>
      <c r="AK43" s="108">
        <v>0</v>
      </c>
      <c r="AL43" s="6">
        <v>0</v>
      </c>
      <c r="AM43" s="112">
        <v>0</v>
      </c>
      <c r="AN43" s="113">
        <v>0</v>
      </c>
      <c r="AO43" s="113">
        <f t="shared" si="5"/>
        <v>0</v>
      </c>
      <c r="AP43" s="108">
        <f t="shared" si="44"/>
        <v>2.4150200000000002</v>
      </c>
      <c r="AQ43" s="114">
        <f t="shared" si="45"/>
        <v>0.26817575757575751</v>
      </c>
      <c r="AR43" s="115">
        <v>3.3</v>
      </c>
      <c r="AS43" s="116">
        <v>5.99</v>
      </c>
      <c r="AT43" s="117">
        <f t="shared" si="46"/>
        <v>0.44908180300500838</v>
      </c>
      <c r="AU43" s="118">
        <v>300</v>
      </c>
      <c r="AV43" s="108">
        <f t="shared" si="50"/>
        <v>724.50600000000009</v>
      </c>
      <c r="AW43" s="113">
        <f t="shared" si="51"/>
        <v>990</v>
      </c>
      <c r="AX43" s="119"/>
      <c r="AY43" s="95"/>
      <c r="AZ43" s="120" t="s">
        <v>67</v>
      </c>
      <c r="BA43" s="98" t="s">
        <v>68</v>
      </c>
      <c r="BB43" s="98" t="s">
        <v>229</v>
      </c>
    </row>
    <row r="44" spans="1:54" s="121" customFormat="1" ht="30" customHeight="1">
      <c r="A44" s="94"/>
      <c r="B44" s="141"/>
      <c r="C44" s="95"/>
      <c r="D44" s="96" t="s">
        <v>220</v>
      </c>
      <c r="E44" s="95"/>
      <c r="F44" s="97" t="s">
        <v>55</v>
      </c>
      <c r="G44" s="67" t="s">
        <v>243</v>
      </c>
      <c r="H44" s="35" t="s">
        <v>244</v>
      </c>
      <c r="I44" s="98" t="s">
        <v>188</v>
      </c>
      <c r="J44" s="98" t="s">
        <v>166</v>
      </c>
      <c r="K44" s="98" t="s">
        <v>245</v>
      </c>
      <c r="L44" s="128" t="s">
        <v>246</v>
      </c>
      <c r="M44" s="95"/>
      <c r="N44" s="38" t="s">
        <v>247</v>
      </c>
      <c r="O44" s="95"/>
      <c r="P44" s="99" t="s">
        <v>63</v>
      </c>
      <c r="Q44" s="100">
        <f>'[6]Sunny 8.5'!S65</f>
        <v>1.78</v>
      </c>
      <c r="R44" s="97" t="s">
        <v>64</v>
      </c>
      <c r="S44" s="101" t="s">
        <v>65</v>
      </c>
      <c r="T44" s="129">
        <v>16</v>
      </c>
      <c r="U44" s="129">
        <v>8</v>
      </c>
      <c r="V44" s="129">
        <v>20.5</v>
      </c>
      <c r="W44" s="43">
        <v>11</v>
      </c>
      <c r="X44" s="103">
        <v>2</v>
      </c>
      <c r="Y44" s="104">
        <f t="shared" ref="Y44:Y48" si="52">IF(T44="","",T44*U44*V44/1000000)</f>
        <v>2.624E-3</v>
      </c>
      <c r="Z44" s="105">
        <v>63</v>
      </c>
      <c r="AA44" s="106">
        <f t="shared" ref="AA44:AA48" si="53">IF(X44="","",Z44/Y44*X44)</f>
        <v>48018.292682926825</v>
      </c>
      <c r="AB44" s="107">
        <v>2250</v>
      </c>
      <c r="AC44" s="108">
        <f t="shared" ref="AC44:AC48" si="54">IF(ISERROR(AB44/AA44),"",AB44/AA44)</f>
        <v>4.6857142857142861E-2</v>
      </c>
      <c r="AD44" s="109" t="s">
        <v>66</v>
      </c>
      <c r="AE44" s="110">
        <f>1.8%+30%</f>
        <v>0.318</v>
      </c>
      <c r="AF44" s="108">
        <f t="shared" si="0"/>
        <v>0.56603999999999999</v>
      </c>
      <c r="AG44" s="108">
        <f t="shared" si="1"/>
        <v>2.3928971428571431</v>
      </c>
      <c r="AH44" s="51">
        <v>0</v>
      </c>
      <c r="AI44" s="108">
        <f t="shared" ref="AI44:AI48" si="55">IF(ISERROR(AR44*AH44),"",AR44*AH44)</f>
        <v>0</v>
      </c>
      <c r="AJ44" s="111">
        <v>0.06</v>
      </c>
      <c r="AK44" s="108">
        <f t="shared" ref="AK44:AK48" si="56">IF(ISERROR(AR44*AJ44),"",AR44*AJ44)</f>
        <v>0.20399999999999999</v>
      </c>
      <c r="AL44" s="6">
        <v>0</v>
      </c>
      <c r="AM44" s="112">
        <v>0</v>
      </c>
      <c r="AN44" s="113">
        <f t="shared" ref="AN44:AN48" si="57">IF(ISERROR(AR44*AM44),"",AR44*AM44)</f>
        <v>0</v>
      </c>
      <c r="AO44" s="113">
        <f t="shared" si="5"/>
        <v>0.20399999999999999</v>
      </c>
      <c r="AP44" s="108">
        <f t="shared" ref="AP44:AP48" si="58">IF(ISERROR(AG44+AO44),"",AG44+AO44)</f>
        <v>2.5968971428571432</v>
      </c>
      <c r="AQ44" s="114">
        <f t="shared" ref="AQ44:AQ48" si="59">IF(ISERROR((AR44-AP44)/AR44),"",(AR44-AP44)/AR44)</f>
        <v>0.2362067226890755</v>
      </c>
      <c r="AR44" s="115">
        <v>3.4</v>
      </c>
      <c r="AS44" s="116">
        <v>6.99</v>
      </c>
      <c r="AT44" s="117">
        <f>IF(ISERROR((AS44-AR44)/AS44),"",(AS44-AR44)/AS44)</f>
        <v>0.51359084406294708</v>
      </c>
      <c r="AU44" s="118">
        <v>600</v>
      </c>
      <c r="AV44" s="108">
        <f>IF(ISERROR(AP44*AU44),"",AP44*AU44)</f>
        <v>1558.138285714286</v>
      </c>
      <c r="AW44" s="113">
        <f>IF(ISERROR(AR44*AU44),"",AR44*AU44)</f>
        <v>2040</v>
      </c>
      <c r="AX44" s="119"/>
      <c r="AY44" s="95"/>
      <c r="AZ44" s="130" t="s">
        <v>67</v>
      </c>
      <c r="BA44" s="98" t="s">
        <v>68</v>
      </c>
      <c r="BB44" s="131" t="s">
        <v>135</v>
      </c>
    </row>
    <row r="45" spans="1:54" s="121" customFormat="1" ht="30" customHeight="1">
      <c r="A45" s="94"/>
      <c r="B45" s="142"/>
      <c r="C45" s="95"/>
      <c r="D45" s="96" t="s">
        <v>220</v>
      </c>
      <c r="E45" s="95"/>
      <c r="F45" s="97" t="s">
        <v>55</v>
      </c>
      <c r="G45" s="67" t="s">
        <v>243</v>
      </c>
      <c r="H45" s="35" t="s">
        <v>170</v>
      </c>
      <c r="I45" s="98" t="s">
        <v>71</v>
      </c>
      <c r="J45" s="98" t="s">
        <v>166</v>
      </c>
      <c r="K45" s="98" t="s">
        <v>248</v>
      </c>
      <c r="L45" s="128" t="s">
        <v>246</v>
      </c>
      <c r="M45" s="95"/>
      <c r="N45" s="38" t="s">
        <v>249</v>
      </c>
      <c r="O45" s="95"/>
      <c r="P45" s="99" t="s">
        <v>63</v>
      </c>
      <c r="Q45" s="100">
        <f>'[6]Sunny 8.5'!S66</f>
        <v>1.52</v>
      </c>
      <c r="R45" s="97" t="s">
        <v>64</v>
      </c>
      <c r="S45" s="101" t="s">
        <v>65</v>
      </c>
      <c r="T45" s="132">
        <v>22</v>
      </c>
      <c r="U45" s="132">
        <v>7</v>
      </c>
      <c r="V45" s="132">
        <v>11</v>
      </c>
      <c r="W45" s="43">
        <v>11</v>
      </c>
      <c r="X45" s="103">
        <v>2</v>
      </c>
      <c r="Y45" s="104">
        <f t="shared" si="52"/>
        <v>1.694E-3</v>
      </c>
      <c r="Z45" s="105">
        <v>63</v>
      </c>
      <c r="AA45" s="106">
        <f t="shared" si="53"/>
        <v>74380.165289256198</v>
      </c>
      <c r="AB45" s="107">
        <v>2250</v>
      </c>
      <c r="AC45" s="108">
        <f t="shared" si="54"/>
        <v>3.0249999999999999E-2</v>
      </c>
      <c r="AD45" s="123" t="s">
        <v>75</v>
      </c>
      <c r="AE45" s="124">
        <f>3.4%+30%</f>
        <v>0.33399999999999996</v>
      </c>
      <c r="AF45" s="108">
        <f t="shared" si="0"/>
        <v>0.50767999999999991</v>
      </c>
      <c r="AG45" s="108">
        <f t="shared" si="1"/>
        <v>2.0579299999999998</v>
      </c>
      <c r="AH45" s="51">
        <v>0</v>
      </c>
      <c r="AI45" s="108">
        <f t="shared" si="55"/>
        <v>0</v>
      </c>
      <c r="AJ45" s="111">
        <v>0.06</v>
      </c>
      <c r="AK45" s="108">
        <f t="shared" si="56"/>
        <v>0.17699999999999999</v>
      </c>
      <c r="AL45" s="6">
        <v>0</v>
      </c>
      <c r="AM45" s="112">
        <v>0</v>
      </c>
      <c r="AN45" s="113">
        <f t="shared" si="57"/>
        <v>0</v>
      </c>
      <c r="AO45" s="113">
        <f t="shared" si="5"/>
        <v>0.17699999999999999</v>
      </c>
      <c r="AP45" s="108">
        <f t="shared" si="58"/>
        <v>2.2349299999999999</v>
      </c>
      <c r="AQ45" s="114">
        <f t="shared" si="59"/>
        <v>0.24239661016949163</v>
      </c>
      <c r="AR45" s="115">
        <v>2.95</v>
      </c>
      <c r="AS45" s="116">
        <v>5.99</v>
      </c>
      <c r="AT45" s="117">
        <f>IF(ISERROR((AS45-AR45)/AS45),"",(AS45-AR45)/AS45)</f>
        <v>0.50751252086811349</v>
      </c>
      <c r="AU45" s="118">
        <v>600</v>
      </c>
      <c r="AV45" s="108">
        <f>IF(ISERROR(AP45*AU45),"",AP45*AU45)</f>
        <v>1340.9579999999999</v>
      </c>
      <c r="AW45" s="113">
        <f>IF(ISERROR(AR45*AU45),"",AR45*AU45)</f>
        <v>1770</v>
      </c>
      <c r="AX45" s="119"/>
      <c r="AY45" s="95"/>
      <c r="AZ45" s="130" t="s">
        <v>67</v>
      </c>
      <c r="BA45" s="98" t="s">
        <v>68</v>
      </c>
      <c r="BB45" s="131" t="s">
        <v>135</v>
      </c>
    </row>
    <row r="46" spans="1:54" s="121" customFormat="1" ht="30" customHeight="1">
      <c r="A46" s="94"/>
      <c r="B46" s="142"/>
      <c r="C46" s="95"/>
      <c r="D46" s="96" t="s">
        <v>220</v>
      </c>
      <c r="E46" s="95"/>
      <c r="F46" s="97" t="s">
        <v>55</v>
      </c>
      <c r="G46" s="67" t="s">
        <v>243</v>
      </c>
      <c r="H46" s="35" t="s">
        <v>250</v>
      </c>
      <c r="I46" s="98" t="s">
        <v>77</v>
      </c>
      <c r="J46" s="98" t="s">
        <v>166</v>
      </c>
      <c r="K46" s="98" t="s">
        <v>251</v>
      </c>
      <c r="L46" s="128" t="s">
        <v>246</v>
      </c>
      <c r="M46" s="95"/>
      <c r="N46" s="38" t="s">
        <v>252</v>
      </c>
      <c r="O46" s="95"/>
      <c r="P46" s="99" t="s">
        <v>63</v>
      </c>
      <c r="Q46" s="100">
        <f>'[6]Sunny 8.5'!S67</f>
        <v>1.4</v>
      </c>
      <c r="R46" s="97" t="s">
        <v>64</v>
      </c>
      <c r="S46" s="101" t="s">
        <v>65</v>
      </c>
      <c r="T46" s="129">
        <v>8</v>
      </c>
      <c r="U46" s="129">
        <v>8</v>
      </c>
      <c r="V46" s="129">
        <v>11</v>
      </c>
      <c r="W46" s="43">
        <v>11</v>
      </c>
      <c r="X46" s="103">
        <v>1</v>
      </c>
      <c r="Y46" s="104">
        <f t="shared" si="52"/>
        <v>7.0399999999999998E-4</v>
      </c>
      <c r="Z46" s="105">
        <v>63</v>
      </c>
      <c r="AA46" s="106">
        <f t="shared" si="53"/>
        <v>89488.636363636368</v>
      </c>
      <c r="AB46" s="107">
        <v>2250</v>
      </c>
      <c r="AC46" s="108">
        <f t="shared" si="54"/>
        <v>2.514285714285714E-2</v>
      </c>
      <c r="AD46" s="123" t="s">
        <v>75</v>
      </c>
      <c r="AE46" s="124">
        <f>3.4%+30%</f>
        <v>0.33399999999999996</v>
      </c>
      <c r="AF46" s="108">
        <f t="shared" si="0"/>
        <v>0.4675999999999999</v>
      </c>
      <c r="AG46" s="108">
        <f t="shared" si="1"/>
        <v>1.8927428571428568</v>
      </c>
      <c r="AH46" s="51">
        <v>0</v>
      </c>
      <c r="AI46" s="108">
        <f t="shared" si="55"/>
        <v>0</v>
      </c>
      <c r="AJ46" s="111">
        <v>0.06</v>
      </c>
      <c r="AK46" s="108">
        <f t="shared" si="56"/>
        <v>0.16200000000000001</v>
      </c>
      <c r="AL46" s="6">
        <v>0</v>
      </c>
      <c r="AM46" s="112">
        <v>0</v>
      </c>
      <c r="AN46" s="113">
        <f t="shared" si="57"/>
        <v>0</v>
      </c>
      <c r="AO46" s="113">
        <f t="shared" si="5"/>
        <v>0.16200000000000001</v>
      </c>
      <c r="AP46" s="108">
        <f t="shared" si="58"/>
        <v>2.0547428571428568</v>
      </c>
      <c r="AQ46" s="114">
        <f t="shared" si="59"/>
        <v>0.23898412698412719</v>
      </c>
      <c r="AR46" s="115">
        <v>2.7</v>
      </c>
      <c r="AS46" s="116">
        <v>4.99</v>
      </c>
      <c r="AT46" s="117">
        <f>IF(ISERROR((AS46-AR46)/AS46),"",(AS46-AR46)/AS46)</f>
        <v>0.4589178356713427</v>
      </c>
      <c r="AU46" s="118">
        <v>300</v>
      </c>
      <c r="AV46" s="108">
        <f>IF(ISERROR(AP46*AU46),"",AP46*AU46)</f>
        <v>616.42285714285708</v>
      </c>
      <c r="AW46" s="113">
        <f>IF(ISERROR(AR46*AU46),"",AR46*AU46)</f>
        <v>810</v>
      </c>
      <c r="AX46" s="119"/>
      <c r="AY46" s="95"/>
      <c r="AZ46" s="130" t="s">
        <v>67</v>
      </c>
      <c r="BA46" s="98" t="s">
        <v>68</v>
      </c>
      <c r="BB46" s="131" t="s">
        <v>103</v>
      </c>
    </row>
    <row r="47" spans="1:54" s="121" customFormat="1" ht="30" customHeight="1">
      <c r="A47" s="94"/>
      <c r="B47" s="142"/>
      <c r="C47" s="95"/>
      <c r="D47" s="96" t="s">
        <v>220</v>
      </c>
      <c r="E47" s="95"/>
      <c r="F47" s="97" t="s">
        <v>55</v>
      </c>
      <c r="G47" s="67" t="s">
        <v>243</v>
      </c>
      <c r="H47" s="35" t="s">
        <v>253</v>
      </c>
      <c r="I47" s="98" t="s">
        <v>83</v>
      </c>
      <c r="J47" s="98" t="s">
        <v>175</v>
      </c>
      <c r="K47" s="98" t="s">
        <v>254</v>
      </c>
      <c r="L47" s="128" t="s">
        <v>246</v>
      </c>
      <c r="M47" s="95"/>
      <c r="N47" s="38" t="s">
        <v>255</v>
      </c>
      <c r="O47" s="95"/>
      <c r="P47" s="99" t="s">
        <v>63</v>
      </c>
      <c r="Q47" s="100">
        <f>'[6]Sunny 8.5'!S68</f>
        <v>1.4</v>
      </c>
      <c r="R47" s="97" t="s">
        <v>64</v>
      </c>
      <c r="S47" s="101" t="s">
        <v>65</v>
      </c>
      <c r="T47" s="129">
        <v>14</v>
      </c>
      <c r="U47" s="129">
        <v>10.5</v>
      </c>
      <c r="V47" s="129">
        <v>2.5</v>
      </c>
      <c r="W47" s="43">
        <v>11</v>
      </c>
      <c r="X47" s="103">
        <v>1</v>
      </c>
      <c r="Y47" s="104">
        <f t="shared" si="52"/>
        <v>3.6749999999999999E-4</v>
      </c>
      <c r="Z47" s="105">
        <v>63</v>
      </c>
      <c r="AA47" s="106">
        <f t="shared" si="53"/>
        <v>171428.57142857142</v>
      </c>
      <c r="AB47" s="107">
        <v>2250</v>
      </c>
      <c r="AC47" s="108">
        <f t="shared" si="54"/>
        <v>1.3125000000000001E-2</v>
      </c>
      <c r="AD47" s="123" t="s">
        <v>75</v>
      </c>
      <c r="AE47" s="124">
        <f>3.4%+30%</f>
        <v>0.33399999999999996</v>
      </c>
      <c r="AF47" s="108">
        <f t="shared" si="0"/>
        <v>0.4675999999999999</v>
      </c>
      <c r="AG47" s="108">
        <f t="shared" si="1"/>
        <v>1.880725</v>
      </c>
      <c r="AH47" s="51">
        <v>0</v>
      </c>
      <c r="AI47" s="108">
        <f t="shared" si="55"/>
        <v>0</v>
      </c>
      <c r="AJ47" s="111">
        <v>0.06</v>
      </c>
      <c r="AK47" s="108">
        <f t="shared" si="56"/>
        <v>0.16200000000000001</v>
      </c>
      <c r="AL47" s="6">
        <v>0</v>
      </c>
      <c r="AM47" s="112">
        <v>0</v>
      </c>
      <c r="AN47" s="113">
        <f t="shared" si="57"/>
        <v>0</v>
      </c>
      <c r="AO47" s="113">
        <f t="shared" si="5"/>
        <v>0.16200000000000001</v>
      </c>
      <c r="AP47" s="108">
        <f t="shared" si="58"/>
        <v>2.0427249999999999</v>
      </c>
      <c r="AQ47" s="114">
        <f t="shared" si="59"/>
        <v>0.24343518518518528</v>
      </c>
      <c r="AR47" s="115">
        <v>2.7</v>
      </c>
      <c r="AS47" s="116">
        <v>4.99</v>
      </c>
      <c r="AT47" s="117">
        <f>IF(ISERROR((AS47-AR47)/AS47),"",(AS47-AR47)/AS47)</f>
        <v>0.4589178356713427</v>
      </c>
      <c r="AU47" s="118">
        <v>300</v>
      </c>
      <c r="AV47" s="108">
        <f>IF(ISERROR(AP47*AU47),"",AP47*AU47)</f>
        <v>612.8175</v>
      </c>
      <c r="AW47" s="113">
        <f>IF(ISERROR(AR47*AU47),"",AR47*AU47)</f>
        <v>810</v>
      </c>
      <c r="AX47" s="119"/>
      <c r="AY47" s="95"/>
      <c r="AZ47" s="130" t="s">
        <v>67</v>
      </c>
      <c r="BA47" s="98" t="s">
        <v>68</v>
      </c>
      <c r="BB47" s="131" t="s">
        <v>69</v>
      </c>
    </row>
    <row r="48" spans="1:54" s="121" customFormat="1" ht="30" customHeight="1">
      <c r="A48" s="94"/>
      <c r="B48" s="143"/>
      <c r="C48" s="95"/>
      <c r="D48" s="96" t="s">
        <v>220</v>
      </c>
      <c r="E48" s="95"/>
      <c r="F48" s="97" t="s">
        <v>55</v>
      </c>
      <c r="G48" s="67" t="s">
        <v>243</v>
      </c>
      <c r="H48" s="35" t="s">
        <v>184</v>
      </c>
      <c r="I48" s="98" t="s">
        <v>91</v>
      </c>
      <c r="J48" s="98" t="s">
        <v>166</v>
      </c>
      <c r="K48" s="133" t="s">
        <v>217</v>
      </c>
      <c r="L48" s="128" t="s">
        <v>246</v>
      </c>
      <c r="M48" s="95"/>
      <c r="N48" s="38" t="s">
        <v>256</v>
      </c>
      <c r="O48" s="95"/>
      <c r="P48" s="99" t="s">
        <v>63</v>
      </c>
      <c r="Q48" s="100">
        <f>'[6]Sunny 8.5'!S69</f>
        <v>1.62</v>
      </c>
      <c r="R48" s="97" t="s">
        <v>64</v>
      </c>
      <c r="S48" s="101" t="s">
        <v>65</v>
      </c>
      <c r="T48" s="134">
        <v>10.5</v>
      </c>
      <c r="U48" s="134">
        <v>7</v>
      </c>
      <c r="V48" s="134">
        <v>18</v>
      </c>
      <c r="W48" s="43">
        <v>11</v>
      </c>
      <c r="X48" s="103">
        <v>1</v>
      </c>
      <c r="Y48" s="104">
        <f t="shared" si="52"/>
        <v>1.323E-3</v>
      </c>
      <c r="Z48" s="105">
        <v>63</v>
      </c>
      <c r="AA48" s="106">
        <f t="shared" si="53"/>
        <v>47619.047619047618</v>
      </c>
      <c r="AB48" s="107">
        <v>2250</v>
      </c>
      <c r="AC48" s="108">
        <f t="shared" si="54"/>
        <v>4.725E-2</v>
      </c>
      <c r="AD48" s="123" t="s">
        <v>75</v>
      </c>
      <c r="AE48" s="124">
        <f>3.4%+30%</f>
        <v>0.33399999999999996</v>
      </c>
      <c r="AF48" s="108">
        <f t="shared" si="0"/>
        <v>0.54108000000000001</v>
      </c>
      <c r="AG48" s="108">
        <f t="shared" si="1"/>
        <v>2.2083300000000001</v>
      </c>
      <c r="AH48" s="51">
        <v>0</v>
      </c>
      <c r="AI48" s="108">
        <f t="shared" si="55"/>
        <v>0</v>
      </c>
      <c r="AJ48" s="111">
        <v>0.06</v>
      </c>
      <c r="AK48" s="108">
        <f t="shared" si="56"/>
        <v>0.189</v>
      </c>
      <c r="AL48" s="6">
        <v>0</v>
      </c>
      <c r="AM48" s="112">
        <v>0</v>
      </c>
      <c r="AN48" s="113">
        <f t="shared" si="57"/>
        <v>0</v>
      </c>
      <c r="AO48" s="113">
        <f t="shared" si="5"/>
        <v>0.189</v>
      </c>
      <c r="AP48" s="108">
        <f t="shared" si="58"/>
        <v>2.3973300000000002</v>
      </c>
      <c r="AQ48" s="114">
        <f t="shared" si="59"/>
        <v>0.23894285714285707</v>
      </c>
      <c r="AR48" s="115">
        <v>3.15</v>
      </c>
      <c r="AS48" s="116">
        <v>5.99</v>
      </c>
      <c r="AT48" s="117">
        <f>IF(ISERROR((AS48-AR48)/AS48),"",(AS48-AR48)/AS48)</f>
        <v>0.47412353923205347</v>
      </c>
      <c r="AU48" s="118">
        <v>300</v>
      </c>
      <c r="AV48" s="108">
        <f>IF(ISERROR(AP48*AU48),"",AP48*AU48)</f>
        <v>719.19900000000007</v>
      </c>
      <c r="AW48" s="113">
        <f>IF(ISERROR(AR48*AU48),"",AR48*AU48)</f>
        <v>945</v>
      </c>
      <c r="AX48" s="119"/>
      <c r="AY48" s="95"/>
      <c r="AZ48" s="130" t="s">
        <v>67</v>
      </c>
      <c r="BA48" s="98" t="s">
        <v>68</v>
      </c>
      <c r="BB48" s="131" t="s">
        <v>69</v>
      </c>
    </row>
  </sheetData>
  <sheetProtection insertRows="0" deleteRows="0" sort="0"/>
  <protectedRanges>
    <protectedRange sqref="AT2:AT5 AS6:AU7 AS26:AU31 AS24:AS25 AS37 AT8:AU25 AS18:AS19 AS48 AR43:AS43 AT32:AT48 AR38:AR41 Q38:R48 AF2:AQ7 L2:M37 O2:R37 AC2:AC48 M38:M48 O38:O48 Y2:AA48 A2:F48 AS12:AS13 A49:AR171 AI44:AR48 AF8:AH48 AI8:AQ43" name="Range1"/>
    <protectedRange sqref="W2:W48" name="Range1_2"/>
    <protectedRange sqref="AB2:AB48" name="Range1_3"/>
    <protectedRange sqref="AU2:AU5" name="Range1_6"/>
    <protectedRange sqref="H32 H38:H48 H2:I31" name="Range1_5_2"/>
    <protectedRange sqref="S2:S31" name="Range1_2_1_1"/>
    <protectedRange sqref="X32:X37" name="Range1_13"/>
    <protectedRange sqref="X2:X31" name="Range1_5_7"/>
    <protectedRange sqref="BA32:BA37" name="Range1_14"/>
    <protectedRange sqref="AD2:AE48" name="Range1_4_1"/>
    <protectedRange sqref="H36" name="Range1_5_2_2"/>
    <protectedRange sqref="I36" name="Range1_5_2_3"/>
    <protectedRange sqref="K36" name="Range1_1_1_1"/>
    <protectedRange sqref="I42" name="Range1_5_2_4"/>
    <protectedRange sqref="I38:I41 I43" name="Range1_3_2"/>
    <protectedRange sqref="J38:J43" name="Range1_3_3"/>
    <protectedRange sqref="K38:K43" name="Range1_3_4"/>
    <protectedRange sqref="K44:K48" name="Range1_1_2_1"/>
    <protectedRange sqref="L38:L43" name="Range1_3_5"/>
    <protectedRange sqref="P38:P43" name="Range1_3_6"/>
    <protectedRange sqref="S38:S43" name="Range1_2_4"/>
    <protectedRange sqref="S44:S48" name="Range1_2_5"/>
    <protectedRange sqref="X38:X43" name="Range1_3_8"/>
    <protectedRange sqref="BB38:BB43" name="Range1_3_9"/>
    <protectedRange sqref="BA38:BA43" name="Range1_3_10"/>
    <protectedRange sqref="AU38:AU43" name="Range1_3_11"/>
    <protectedRange sqref="G44:G48 G2:G37" name="Range1_21"/>
  </protectedRanges>
  <mergeCells count="5">
    <mergeCell ref="B14:B19"/>
    <mergeCell ref="B26:B31"/>
    <mergeCell ref="B32:B37"/>
    <mergeCell ref="B38:B43"/>
    <mergeCell ref="B44:B48"/>
  </mergeCells>
  <phoneticPr fontId="2" type="noConversion"/>
  <dataValidations count="1">
    <dataValidation type="list" allowBlank="1" showInputMessage="1" showErrorMessage="1" sqref="H37 H33:H35 I32:I35 I37:I41 AZ2:BA48 I43:I48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[6]ValueSelect!#REF!</xm:f>
          </x14:formula1>
          <xm:sqref>E2:E31 D2:D48</xm:sqref>
        </x14:dataValidation>
        <x14:dataValidation type="list" allowBlank="1" showInputMessage="1" showErrorMessage="1">
          <x14:formula1>
            <xm:f>[6]Data!#REF!</xm:f>
          </x14:formula1>
          <xm:sqref>R2:R48</xm:sqref>
        </x14:dataValidation>
        <x14:dataValidation type="list" allowBlank="1" showInputMessage="1" showErrorMessage="1">
          <x14:formula1>
            <xm:f>[6]ValueSelect!#REF!</xm:f>
          </x14:formula1>
          <xm:sqref>F2:F48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2025-09-09T01:56:44Z</dcterms:created>
  <dcterms:modified xsi:type="dcterms:W3CDTF">2025-09-09T02:08:18Z</dcterms:modified>
</cp:coreProperties>
</file>