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s">'[4]1-Import Product Data Sheet'!$X$2</definedName>
    <definedName name="ATotalsPos">#REF!</definedName>
    <definedName name="BASI">#REF!</definedName>
    <definedName name="BLK">#REF!</definedName>
    <definedName name="Brand">'[5]1-Import Product Data Sheet'!$N$102:$N$144</definedName>
    <definedName name="brands">'[2]other data'!$K$2:$K$48</definedName>
    <definedName name="CATEGORY">[6]Sheet1!$DW$2:$DW$3</definedName>
    <definedName name="categoryfinal">'[7]Import Quote Sheet'!$A$90:$A$190</definedName>
    <definedName name="chargeback">'[2]other data'!$B$2:$B$6</definedName>
    <definedName name="colour">[6]Sheet1!$EH$2:$EH$3</definedName>
    <definedName name="CostCol">#REF!</definedName>
    <definedName name="countries">'[2]other data'!$I$3:$I$249</definedName>
    <definedName name="DDEmsg">#REF!</definedName>
    <definedName name="diffgrp">'[2]diff group head'!$A$2:$A$47</definedName>
    <definedName name="DIFFS">'[2]other data'!$AF$2:$AF$13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[8]Costs!$J$11</definedName>
    <definedName name="finalports">'[7]Import Quote Sheet'!$B$90:$B$123</definedName>
    <definedName name="foam">[6]Sheet1!$EC$2:$EC$3</definedName>
    <definedName name="FOBCostPerPiece">#REF!</definedName>
    <definedName name="freight">'[2]other data'!$AC$3:$AC$14</definedName>
    <definedName name="FUR">#REF!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KD">[6]Sheet1!$DS$2:$DS$2</definedName>
    <definedName name="LGT">#REF!</definedName>
    <definedName name="loctype">'[2]other data'!$BN$2:$BN$6</definedName>
    <definedName name="M">[6]Sheet1!$EA$2:$EA$3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wnedCol">#REF!</definedName>
    <definedName name="PACK">[6]Sheet1!$EE$2:$EE$3</definedName>
    <definedName name="PackageType">'[5]1-Import Product Data Sheet'!$L$102:$L$131</definedName>
    <definedName name="PackCol">#REF!</definedName>
    <definedName name="PDQList">'[5]1-Import Product Data Sheet'!$AR$1:$AR$24</definedName>
    <definedName name="PET">#REF!</definedName>
    <definedName name="PETB">#REF!</definedName>
    <definedName name="po_type">'[2]other data'!$AU$2:$AU$11</definedName>
    <definedName name="PORT_IFF">[9]a!$A$10:$B$35</definedName>
    <definedName name="PortSeq">'[5]1-Import Product Data Sheet'!$U$2</definedName>
    <definedName name="PortSeqLCL">#REF!</definedName>
    <definedName name="POtype">#REF!</definedName>
    <definedName name="PrevBuy">'[5]1-Import Product Data Sheet'!$AR$26:$AR$27</definedName>
    <definedName name="ProfileDesc">#REF!</definedName>
    <definedName name="QSFOB">[10]Q1!$C$38</definedName>
    <definedName name="RateSeq">'[5]1-Import Product Data Sheet'!$X$2</definedName>
    <definedName name="runnum">'[2]other data'!$BI$2:$BI$18</definedName>
    <definedName name="scalenum">'[2]other data'!$BG$2:$BG$18</definedName>
    <definedName name="SHET">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ood">[6]Sheet1!$EG$2:$EG$3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5" i="1" l="1"/>
  <c r="AZ35" i="1"/>
  <c r="BB35" i="1" s="1"/>
  <c r="AR35" i="1"/>
  <c r="AP35" i="1"/>
  <c r="AN35" i="1"/>
  <c r="AK35" i="1"/>
  <c r="AI35" i="1"/>
  <c r="AF35" i="1"/>
  <c r="Y35" i="1"/>
  <c r="AA35" i="1" s="1"/>
  <c r="AC35" i="1" s="1"/>
  <c r="AG35" i="1" s="1"/>
  <c r="BE34" i="1"/>
  <c r="AZ34" i="1"/>
  <c r="BB34" i="1" s="1"/>
  <c r="AR34" i="1"/>
  <c r="AP34" i="1"/>
  <c r="AN34" i="1"/>
  <c r="AK34" i="1"/>
  <c r="AI34" i="1"/>
  <c r="AG34" i="1"/>
  <c r="AF34" i="1"/>
  <c r="Y34" i="1"/>
  <c r="AA34" i="1" s="1"/>
  <c r="AC34" i="1" s="1"/>
  <c r="BE33" i="1"/>
  <c r="AZ33" i="1"/>
  <c r="AR33" i="1"/>
  <c r="AP33" i="1"/>
  <c r="AN33" i="1"/>
  <c r="AK33" i="1"/>
  <c r="AI33" i="1"/>
  <c r="AF33" i="1"/>
  <c r="Y33" i="1"/>
  <c r="AA33" i="1" s="1"/>
  <c r="AC33" i="1" s="1"/>
  <c r="AG33" i="1" s="1"/>
  <c r="BE32" i="1"/>
  <c r="AZ32" i="1"/>
  <c r="BB32" i="1" s="1"/>
  <c r="AR32" i="1"/>
  <c r="AP32" i="1"/>
  <c r="AN32" i="1"/>
  <c r="AK32" i="1"/>
  <c r="AI32" i="1"/>
  <c r="AF32" i="1"/>
  <c r="Y32" i="1"/>
  <c r="AA32" i="1" s="1"/>
  <c r="AC32" i="1" s="1"/>
  <c r="AG32" i="1" s="1"/>
  <c r="BE31" i="1"/>
  <c r="AZ31" i="1"/>
  <c r="AR31" i="1"/>
  <c r="AP31" i="1"/>
  <c r="AN31" i="1"/>
  <c r="AK31" i="1"/>
  <c r="AI31" i="1"/>
  <c r="AF31" i="1"/>
  <c r="AC31" i="1"/>
  <c r="AG31" i="1" s="1"/>
  <c r="Y31" i="1"/>
  <c r="AA31" i="1" s="1"/>
  <c r="BE30" i="1"/>
  <c r="AZ30" i="1"/>
  <c r="BB30" i="1" s="1"/>
  <c r="AR30" i="1"/>
  <c r="AP30" i="1"/>
  <c r="AN30" i="1"/>
  <c r="AK30" i="1"/>
  <c r="AI30" i="1"/>
  <c r="AG30" i="1"/>
  <c r="AF30" i="1"/>
  <c r="Y30" i="1"/>
  <c r="AA30" i="1" s="1"/>
  <c r="AC30" i="1" s="1"/>
  <c r="BE29" i="1"/>
  <c r="AZ29" i="1"/>
  <c r="AR29" i="1"/>
  <c r="AP29" i="1"/>
  <c r="AN29" i="1"/>
  <c r="AK29" i="1"/>
  <c r="AI29" i="1"/>
  <c r="AF29" i="1"/>
  <c r="Y29" i="1"/>
  <c r="AA29" i="1" s="1"/>
  <c r="AC29" i="1" s="1"/>
  <c r="AG29" i="1" s="1"/>
  <c r="BE28" i="1"/>
  <c r="AZ28" i="1"/>
  <c r="BB28" i="1" s="1"/>
  <c r="AR28" i="1"/>
  <c r="AP28" i="1"/>
  <c r="AN28" i="1"/>
  <c r="AK28" i="1"/>
  <c r="AI28" i="1"/>
  <c r="AF28" i="1"/>
  <c r="Y28" i="1"/>
  <c r="AA28" i="1" s="1"/>
  <c r="AC28" i="1" s="1"/>
  <c r="AG28" i="1" s="1"/>
  <c r="BE27" i="1"/>
  <c r="AZ27" i="1"/>
  <c r="AR27" i="1"/>
  <c r="AP27" i="1"/>
  <c r="AN27" i="1"/>
  <c r="AK27" i="1"/>
  <c r="AI27" i="1"/>
  <c r="AF27" i="1"/>
  <c r="AC27" i="1"/>
  <c r="AG27" i="1" s="1"/>
  <c r="Y27" i="1"/>
  <c r="AA27" i="1" s="1"/>
  <c r="BE26" i="1"/>
  <c r="AZ26" i="1"/>
  <c r="BB26" i="1" s="1"/>
  <c r="AR26" i="1"/>
  <c r="AP26" i="1"/>
  <c r="AN26" i="1"/>
  <c r="AK26" i="1"/>
  <c r="AI26" i="1"/>
  <c r="AG26" i="1"/>
  <c r="AF26" i="1"/>
  <c r="Y26" i="1"/>
  <c r="AA26" i="1" s="1"/>
  <c r="AC26" i="1" s="1"/>
  <c r="BE25" i="1"/>
  <c r="AZ25" i="1"/>
  <c r="AR25" i="1"/>
  <c r="AP25" i="1"/>
  <c r="AN25" i="1"/>
  <c r="AK25" i="1"/>
  <c r="AI25" i="1"/>
  <c r="AF25" i="1"/>
  <c r="Y25" i="1"/>
  <c r="AA25" i="1" s="1"/>
  <c r="AC25" i="1" s="1"/>
  <c r="AG25" i="1" s="1"/>
  <c r="BE24" i="1"/>
  <c r="AZ24" i="1"/>
  <c r="BB24" i="1" s="1"/>
  <c r="AR24" i="1"/>
  <c r="AP24" i="1"/>
  <c r="AN24" i="1"/>
  <c r="AK24" i="1"/>
  <c r="AI24" i="1"/>
  <c r="AF24" i="1"/>
  <c r="Y24" i="1"/>
  <c r="AA24" i="1" s="1"/>
  <c r="AC24" i="1" s="1"/>
  <c r="AG24" i="1" s="1"/>
  <c r="BE23" i="1"/>
  <c r="AZ23" i="1"/>
  <c r="AR23" i="1"/>
  <c r="AP23" i="1"/>
  <c r="AN23" i="1"/>
  <c r="AK23" i="1"/>
  <c r="AI23" i="1"/>
  <c r="AF23" i="1"/>
  <c r="AC23" i="1"/>
  <c r="AG23" i="1" s="1"/>
  <c r="Y23" i="1"/>
  <c r="AA23" i="1" s="1"/>
  <c r="BE22" i="1"/>
  <c r="AZ22" i="1"/>
  <c r="BB22" i="1" s="1"/>
  <c r="AR22" i="1"/>
  <c r="AP22" i="1"/>
  <c r="AN22" i="1"/>
  <c r="AK22" i="1"/>
  <c r="AI22" i="1"/>
  <c r="AG22" i="1"/>
  <c r="AF22" i="1"/>
  <c r="Y22" i="1"/>
  <c r="AA22" i="1" s="1"/>
  <c r="AC22" i="1" s="1"/>
  <c r="BE21" i="1"/>
  <c r="AZ21" i="1"/>
  <c r="AR21" i="1"/>
  <c r="AP21" i="1"/>
  <c r="AN21" i="1"/>
  <c r="AK21" i="1"/>
  <c r="AI21" i="1"/>
  <c r="AF21" i="1"/>
  <c r="Y21" i="1"/>
  <c r="AA21" i="1" s="1"/>
  <c r="AC21" i="1" s="1"/>
  <c r="AG21" i="1" s="1"/>
  <c r="BE20" i="1"/>
  <c r="AZ20" i="1"/>
  <c r="BB20" i="1" s="1"/>
  <c r="AR20" i="1"/>
  <c r="AP20" i="1"/>
  <c r="AN20" i="1"/>
  <c r="AK20" i="1"/>
  <c r="AI20" i="1"/>
  <c r="AF20" i="1"/>
  <c r="Y20" i="1"/>
  <c r="AA20" i="1" s="1"/>
  <c r="AC20" i="1" s="1"/>
  <c r="AG20" i="1" s="1"/>
  <c r="BE19" i="1"/>
  <c r="AZ19" i="1"/>
  <c r="AR19" i="1"/>
  <c r="AP19" i="1"/>
  <c r="AN19" i="1"/>
  <c r="AK19" i="1"/>
  <c r="AI19" i="1"/>
  <c r="AF19" i="1"/>
  <c r="AC19" i="1"/>
  <c r="AG19" i="1" s="1"/>
  <c r="Y19" i="1"/>
  <c r="AA19" i="1" s="1"/>
  <c r="BE18" i="1"/>
  <c r="AZ18" i="1"/>
  <c r="BB18" i="1" s="1"/>
  <c r="AR18" i="1"/>
  <c r="AP18" i="1"/>
  <c r="AN18" i="1"/>
  <c r="AK18" i="1"/>
  <c r="AI18" i="1"/>
  <c r="AG18" i="1"/>
  <c r="AF18" i="1"/>
  <c r="Y18" i="1"/>
  <c r="AA18" i="1" s="1"/>
  <c r="AC18" i="1" s="1"/>
  <c r="BE17" i="1"/>
  <c r="AZ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R16" i="1"/>
  <c r="AP16" i="1"/>
  <c r="AN16" i="1"/>
  <c r="AK16" i="1"/>
  <c r="AI16" i="1"/>
  <c r="AF16" i="1"/>
  <c r="Y16" i="1"/>
  <c r="AA16" i="1" s="1"/>
  <c r="AC16" i="1" s="1"/>
  <c r="AG16" i="1" s="1"/>
  <c r="BE15" i="1"/>
  <c r="AZ15" i="1"/>
  <c r="AR15" i="1"/>
  <c r="AP15" i="1"/>
  <c r="AN15" i="1"/>
  <c r="AK15" i="1"/>
  <c r="AI15" i="1"/>
  <c r="AF15" i="1"/>
  <c r="AC15" i="1"/>
  <c r="AG15" i="1" s="1"/>
  <c r="Y15" i="1"/>
  <c r="AA15" i="1" s="1"/>
  <c r="BE14" i="1"/>
  <c r="AZ14" i="1"/>
  <c r="BB14" i="1" s="1"/>
  <c r="AR14" i="1"/>
  <c r="AP14" i="1"/>
  <c r="AN14" i="1"/>
  <c r="AK14" i="1"/>
  <c r="AI14" i="1"/>
  <c r="AG14" i="1"/>
  <c r="AF14" i="1"/>
  <c r="Y14" i="1"/>
  <c r="AA14" i="1" s="1"/>
  <c r="AC14" i="1" s="1"/>
  <c r="BE13" i="1"/>
  <c r="AZ13" i="1"/>
  <c r="AR13" i="1"/>
  <c r="AP13" i="1"/>
  <c r="AN13" i="1"/>
  <c r="AK13" i="1"/>
  <c r="AI13" i="1"/>
  <c r="AF13" i="1"/>
  <c r="Y13" i="1"/>
  <c r="AA13" i="1" s="1"/>
  <c r="AC13" i="1" s="1"/>
  <c r="AG13" i="1" s="1"/>
  <c r="BE12" i="1"/>
  <c r="AZ12" i="1"/>
  <c r="BB12" i="1" s="1"/>
  <c r="AR12" i="1"/>
  <c r="AP12" i="1"/>
  <c r="AN12" i="1"/>
  <c r="AK12" i="1"/>
  <c r="AI12" i="1"/>
  <c r="AF12" i="1"/>
  <c r="Y12" i="1"/>
  <c r="AA12" i="1" s="1"/>
  <c r="AC12" i="1" s="1"/>
  <c r="AG12" i="1" s="1"/>
  <c r="BE11" i="1"/>
  <c r="AZ11" i="1"/>
  <c r="AR11" i="1"/>
  <c r="AP11" i="1"/>
  <c r="AN11" i="1"/>
  <c r="AK11" i="1"/>
  <c r="AI11" i="1"/>
  <c r="AF11" i="1"/>
  <c r="AC11" i="1"/>
  <c r="AG11" i="1" s="1"/>
  <c r="Y11" i="1"/>
  <c r="AA11" i="1" s="1"/>
  <c r="BE10" i="1"/>
  <c r="AZ10" i="1"/>
  <c r="BB10" i="1" s="1"/>
  <c r="AR10" i="1"/>
  <c r="AP10" i="1"/>
  <c r="AN10" i="1"/>
  <c r="AK10" i="1"/>
  <c r="AI10" i="1"/>
  <c r="AG10" i="1"/>
  <c r="AF10" i="1"/>
  <c r="Y10" i="1"/>
  <c r="AA10" i="1" s="1"/>
  <c r="AC10" i="1" s="1"/>
  <c r="BE9" i="1"/>
  <c r="AZ9" i="1"/>
  <c r="AR9" i="1"/>
  <c r="AP9" i="1"/>
  <c r="AN9" i="1"/>
  <c r="AK9" i="1"/>
  <c r="AI9" i="1"/>
  <c r="AF9" i="1"/>
  <c r="Y9" i="1"/>
  <c r="AA9" i="1" s="1"/>
  <c r="AC9" i="1" s="1"/>
  <c r="AG9" i="1" s="1"/>
  <c r="BE8" i="1"/>
  <c r="AZ8" i="1"/>
  <c r="BB8" i="1" s="1"/>
  <c r="AR8" i="1"/>
  <c r="AP8" i="1"/>
  <c r="AN8" i="1"/>
  <c r="AK8" i="1"/>
  <c r="AI8" i="1"/>
  <c r="AF8" i="1"/>
  <c r="Y8" i="1"/>
  <c r="AA8" i="1" s="1"/>
  <c r="AC8" i="1" s="1"/>
  <c r="AG8" i="1" s="1"/>
  <c r="BE7" i="1"/>
  <c r="AZ7" i="1"/>
  <c r="AR7" i="1"/>
  <c r="AP7" i="1"/>
  <c r="AN7" i="1"/>
  <c r="AK7" i="1"/>
  <c r="AI7" i="1"/>
  <c r="AF7" i="1"/>
  <c r="AC7" i="1"/>
  <c r="AG7" i="1" s="1"/>
  <c r="Y7" i="1"/>
  <c r="AA7" i="1" s="1"/>
  <c r="BE6" i="1"/>
  <c r="AZ6" i="1"/>
  <c r="BB6" i="1" s="1"/>
  <c r="AR6" i="1"/>
  <c r="AP6" i="1"/>
  <c r="AN6" i="1"/>
  <c r="AK6" i="1"/>
  <c r="AI6" i="1"/>
  <c r="AG6" i="1"/>
  <c r="AF6" i="1"/>
  <c r="Y6" i="1"/>
  <c r="AA6" i="1" s="1"/>
  <c r="AC6" i="1" s="1"/>
  <c r="BE5" i="1"/>
  <c r="AZ5" i="1"/>
  <c r="AR5" i="1"/>
  <c r="AP5" i="1"/>
  <c r="AN5" i="1"/>
  <c r="AK5" i="1"/>
  <c r="AI5" i="1"/>
  <c r="AF5" i="1"/>
  <c r="Y5" i="1"/>
  <c r="AA5" i="1" s="1"/>
  <c r="AC5" i="1" s="1"/>
  <c r="AG5" i="1" s="1"/>
  <c r="BE4" i="1"/>
  <c r="AZ4" i="1"/>
  <c r="BB4" i="1" s="1"/>
  <c r="AR4" i="1"/>
  <c r="AP4" i="1"/>
  <c r="AN4" i="1"/>
  <c r="AK4" i="1"/>
  <c r="AI4" i="1"/>
  <c r="AF4" i="1"/>
  <c r="Y4" i="1"/>
  <c r="AA4" i="1" s="1"/>
  <c r="AC4" i="1" s="1"/>
  <c r="AG4" i="1" s="1"/>
  <c r="AV16" i="1" l="1"/>
  <c r="AW16" i="1" s="1"/>
  <c r="BB5" i="1"/>
  <c r="AL5" i="1"/>
  <c r="AV5" i="1"/>
  <c r="AW5" i="1" s="1"/>
  <c r="BB9" i="1"/>
  <c r="AL9" i="1"/>
  <c r="BB21" i="1"/>
  <c r="AL21" i="1"/>
  <c r="AV21" i="1" s="1"/>
  <c r="AW21" i="1" s="1"/>
  <c r="BB29" i="1"/>
  <c r="AL29" i="1"/>
  <c r="AV29" i="1" s="1"/>
  <c r="AW29" i="1" s="1"/>
  <c r="BB33" i="1"/>
  <c r="AL33" i="1"/>
  <c r="AV33" i="1" s="1"/>
  <c r="AW33" i="1" s="1"/>
  <c r="AV11" i="1"/>
  <c r="AW11" i="1" s="1"/>
  <c r="AV19" i="1"/>
  <c r="AW19" i="1" s="1"/>
  <c r="AV27" i="1"/>
  <c r="AV9" i="1"/>
  <c r="AW9" i="1" s="1"/>
  <c r="AW27" i="1"/>
  <c r="BB13" i="1"/>
  <c r="AL13" i="1"/>
  <c r="AV13" i="1" s="1"/>
  <c r="AW13" i="1" s="1"/>
  <c r="BB17" i="1"/>
  <c r="AL17" i="1"/>
  <c r="AV17" i="1" s="1"/>
  <c r="AW17" i="1" s="1"/>
  <c r="BB25" i="1"/>
  <c r="AL25" i="1"/>
  <c r="AV25" i="1" s="1"/>
  <c r="AW25" i="1" s="1"/>
  <c r="BB7" i="1"/>
  <c r="AL7" i="1"/>
  <c r="AV7" i="1" s="1"/>
  <c r="AW7" i="1" s="1"/>
  <c r="BB11" i="1"/>
  <c r="AL11" i="1"/>
  <c r="BB15" i="1"/>
  <c r="AL15" i="1"/>
  <c r="AV15" i="1" s="1"/>
  <c r="AW15" i="1" s="1"/>
  <c r="BB19" i="1"/>
  <c r="AL19" i="1"/>
  <c r="BB23" i="1"/>
  <c r="AL23" i="1"/>
  <c r="AV23" i="1" s="1"/>
  <c r="AW23" i="1" s="1"/>
  <c r="BB27" i="1"/>
  <c r="AL27" i="1"/>
  <c r="BB31" i="1"/>
  <c r="AL31" i="1"/>
  <c r="AV31" i="1" s="1"/>
  <c r="AW31" i="1" s="1"/>
  <c r="AL35" i="1"/>
  <c r="AV35" i="1" s="1"/>
  <c r="AW35" i="1" s="1"/>
  <c r="AL4" i="1"/>
  <c r="AV4" i="1" s="1"/>
  <c r="AW4" i="1" s="1"/>
  <c r="AL6" i="1"/>
  <c r="AV6" i="1" s="1"/>
  <c r="AW6" i="1" s="1"/>
  <c r="AL8" i="1"/>
  <c r="AV8" i="1" s="1"/>
  <c r="AW8" i="1" s="1"/>
  <c r="AL10" i="1"/>
  <c r="AV10" i="1" s="1"/>
  <c r="AW10" i="1" s="1"/>
  <c r="AL12" i="1"/>
  <c r="AV12" i="1" s="1"/>
  <c r="AW12" i="1" s="1"/>
  <c r="AL14" i="1"/>
  <c r="AV14" i="1" s="1"/>
  <c r="AW14" i="1" s="1"/>
  <c r="AL16" i="1"/>
  <c r="AL18" i="1"/>
  <c r="AV18" i="1" s="1"/>
  <c r="AW18" i="1" s="1"/>
  <c r="AL20" i="1"/>
  <c r="AV20" i="1" s="1"/>
  <c r="AW20" i="1" s="1"/>
  <c r="AL22" i="1"/>
  <c r="AV22" i="1" s="1"/>
  <c r="AW22" i="1" s="1"/>
  <c r="AL24" i="1"/>
  <c r="AV24" i="1" s="1"/>
  <c r="AW24" i="1" s="1"/>
  <c r="AL26" i="1"/>
  <c r="AV26" i="1" s="1"/>
  <c r="AW26" i="1" s="1"/>
  <c r="AL28" i="1"/>
  <c r="AV28" i="1" s="1"/>
  <c r="AW28" i="1" s="1"/>
  <c r="AL30" i="1"/>
  <c r="AV30" i="1" s="1"/>
  <c r="AW30" i="1" s="1"/>
  <c r="AL32" i="1"/>
  <c r="AV32" i="1" s="1"/>
  <c r="AW32" i="1" s="1"/>
  <c r="AL34" i="1"/>
  <c r="AV34" i="1" s="1"/>
  <c r="AW34" i="1" s="1"/>
  <c r="AX14" i="1" l="1"/>
  <c r="BD14" i="1"/>
  <c r="AX9" i="1"/>
  <c r="BD9" i="1"/>
  <c r="AX21" i="1"/>
  <c r="BD21" i="1"/>
  <c r="AX5" i="1"/>
  <c r="BD5" i="1"/>
  <c r="AX28" i="1"/>
  <c r="BD28" i="1"/>
  <c r="AX20" i="1"/>
  <c r="BD20" i="1"/>
  <c r="AX12" i="1"/>
  <c r="BD12" i="1"/>
  <c r="AX4" i="1"/>
  <c r="BD4" i="1"/>
  <c r="AX25" i="1"/>
  <c r="BD25" i="1"/>
  <c r="AX13" i="1"/>
  <c r="BD13" i="1"/>
  <c r="AX22" i="1"/>
  <c r="BD22" i="1"/>
  <c r="AX33" i="1"/>
  <c r="BD33" i="1"/>
  <c r="AX34" i="1"/>
  <c r="BD34" i="1"/>
  <c r="AX26" i="1"/>
  <c r="BD26" i="1"/>
  <c r="AX18" i="1"/>
  <c r="BD18" i="1"/>
  <c r="AX10" i="1"/>
  <c r="BD10" i="1"/>
  <c r="AX35" i="1"/>
  <c r="BD35" i="1"/>
  <c r="AX19" i="1"/>
  <c r="BD19" i="1"/>
  <c r="AX29" i="1"/>
  <c r="BD29" i="1"/>
  <c r="AX30" i="1"/>
  <c r="BD30" i="1"/>
  <c r="AX6" i="1"/>
  <c r="BD6" i="1"/>
  <c r="AX32" i="1"/>
  <c r="BD32" i="1"/>
  <c r="AX24" i="1"/>
  <c r="BD24" i="1"/>
  <c r="AX8" i="1"/>
  <c r="BD8" i="1"/>
  <c r="AX31" i="1"/>
  <c r="BD31" i="1"/>
  <c r="AX23" i="1"/>
  <c r="BD23" i="1"/>
  <c r="AX15" i="1"/>
  <c r="BD15" i="1"/>
  <c r="AX7" i="1"/>
  <c r="BD7" i="1"/>
  <c r="AX17" i="1"/>
  <c r="BD17" i="1"/>
  <c r="AX11" i="1"/>
  <c r="BD11" i="1"/>
  <c r="AX16" i="1"/>
  <c r="BD16" i="1"/>
  <c r="AX27" i="1"/>
  <c r="BD2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3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3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3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3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3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3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3" authorId="0" shapeId="0">
      <text>
        <r>
          <rPr>
            <sz val="11"/>
            <rFont val="Calibri"/>
            <family val="2"/>
          </rPr>
          <t>[FOB Cost]*[AVN %]</t>
        </r>
      </text>
    </comment>
    <comment ref="AU3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3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3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3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3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<sst xmlns="http://schemas.openxmlformats.org/spreadsheetml/2006/main" count="519" uniqueCount="166">
  <si>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</si>
  <si>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</si>
  <si>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</si>
  <si>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</si>
  <si>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</si>
  <si>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</si>
  <si>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</si>
  <si>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</si>
  <si>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</si>
  <si>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</si>
  <si>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</si>
  <si>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</si>
  <si>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</si>
  <si>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</si>
  <si>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</si>
  <si>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</si>
  <si>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</si>
  <si>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</si>
  <si>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</si>
  <si>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</si>
  <si>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</si>
  <si>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</si>
  <si>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</si>
  <si>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</si>
  <si>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</si>
  <si>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</si>
  <si>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</si>
  <si>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</si>
  <si>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</si>
  <si>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</si>
  <si>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</si>
  <si>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</si>
  <si>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</si>
  <si>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</si>
  <si>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</si>
  <si>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</si>
  <si>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</si>
  <si>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</si>
  <si>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</si>
  <si>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</si>
  <si>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</si>
  <si>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</si>
  <si>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</si>
  <si>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</si>
  <si>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</si>
  <si>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</si>
  <si>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</si>
  <si>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</si>
  <si>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</si>
  <si>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</si>
  <si>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</si>
  <si>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</si>
  <si>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</si>
  <si>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</si>
  <si>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</si>
  <si>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</si>
  <si>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</si>
  <si>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</si>
  <si>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</si>
  <si>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</si>
  <si>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</si>
  <si>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</si>
  <si>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</si>
  <si>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</si>
  <si>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</si>
  <si>
    <t>SHEET/SHEET SET</t>
  </si>
  <si>
    <t>Soloft Plush|Soloft Plush|Soloft Plush</t>
    <phoneticPr fontId="9" type="noConversion"/>
  </si>
  <si>
    <t>100% polyester 200gsm Soloft Plush Sheet Set</t>
    <phoneticPr fontId="9" type="noConversion"/>
  </si>
  <si>
    <t>Soloft Plush SS</t>
    <phoneticPr fontId="9" type="noConversion"/>
  </si>
  <si>
    <t>100% polyester 200gsm, Brushed on Both Sides</t>
    <phoneticPr fontId="9" type="noConversion"/>
  </si>
  <si>
    <t>100% polyester, Brushed</t>
    <phoneticPr fontId="9" type="noConversion"/>
  </si>
  <si>
    <t>Twin: 39x75+14"/66x96"/20x30"(1)</t>
  </si>
  <si>
    <t>Ivory</t>
  </si>
  <si>
    <t>BL20-0445-A</t>
    <phoneticPr fontId="9" type="noConversion"/>
  </si>
  <si>
    <t>675716225612</t>
    <phoneticPr fontId="9" type="noConversion"/>
  </si>
  <si>
    <t>Set</t>
  </si>
  <si>
    <t>Normal</t>
  </si>
  <si>
    <t>6302.10.0020</t>
    <phoneticPr fontId="9" type="noConversion"/>
  </si>
  <si>
    <t>100% polyester 200gsm Soloft Plush Sheet Set</t>
    <phoneticPr fontId="9" type="noConversion"/>
  </si>
  <si>
    <t>Soloft Plush SS</t>
    <phoneticPr fontId="9" type="noConversion"/>
  </si>
  <si>
    <t>100% polyester 200gsm, Brushed on Both Sides</t>
    <phoneticPr fontId="9" type="noConversion"/>
  </si>
  <si>
    <t>100% polyester, Brushed</t>
    <phoneticPr fontId="9" type="noConversion"/>
  </si>
  <si>
    <t>Full: 54x75+14"/81x96"/20x30"(2)</t>
  </si>
  <si>
    <t>BL20-0446-A</t>
  </si>
  <si>
    <t>675716225711</t>
  </si>
  <si>
    <t>Queen: 60x80+14"/90x108"/20x30"(2)</t>
  </si>
  <si>
    <t>BL20-0447-A</t>
  </si>
  <si>
    <t>675716225742</t>
  </si>
  <si>
    <t>100% polyester 200gsm, Brushed on Both Sides</t>
    <phoneticPr fontId="9" type="noConversion"/>
  </si>
  <si>
    <t>King: 76x80+14"/108x102"/20x40"(2)</t>
  </si>
  <si>
    <t>BL20-0448-A</t>
  </si>
  <si>
    <t>675716225803</t>
  </si>
  <si>
    <t>100% polyester 200gsm Soloft Plush Sheet Set</t>
    <phoneticPr fontId="9" type="noConversion"/>
  </si>
  <si>
    <t>Brown</t>
  </si>
  <si>
    <t>BL20-0449-A</t>
  </si>
  <si>
    <t>675716225650</t>
  </si>
  <si>
    <t>BL20-0450-A</t>
  </si>
  <si>
    <t>675716225698</t>
  </si>
  <si>
    <t>6302.10.0020</t>
    <phoneticPr fontId="9" type="noConversion"/>
  </si>
  <si>
    <t>BL20-0451-A</t>
  </si>
  <si>
    <t>675716225766</t>
  </si>
  <si>
    <t>BL20-0452-A</t>
  </si>
  <si>
    <t>675716225780</t>
  </si>
  <si>
    <t>Blue</t>
  </si>
  <si>
    <t>BL20-0453-A</t>
  </si>
  <si>
    <t>675716225858</t>
  </si>
  <si>
    <t>100% polyester, Brushed</t>
    <phoneticPr fontId="9" type="noConversion"/>
  </si>
  <si>
    <t>BL20-0454-A</t>
  </si>
  <si>
    <t>675716225889</t>
  </si>
  <si>
    <t>Soloft Plush SS</t>
    <phoneticPr fontId="9" type="noConversion"/>
  </si>
  <si>
    <t>BL20-0455-A</t>
  </si>
  <si>
    <t>675716225940</t>
  </si>
  <si>
    <t>BL20-0456-A</t>
  </si>
  <si>
    <t>675716226022</t>
  </si>
  <si>
    <t>Soloft Plush|Soloft Plush|Soloft Plush</t>
    <phoneticPr fontId="9" type="noConversion"/>
  </si>
  <si>
    <t>Green</t>
  </si>
  <si>
    <t>BL20-0457-A</t>
  </si>
  <si>
    <t>675716225865</t>
  </si>
  <si>
    <t>Soloft Plush|Soloft Plush|Soloft Plush</t>
    <phoneticPr fontId="9" type="noConversion"/>
  </si>
  <si>
    <t>BL20-0458-A</t>
  </si>
  <si>
    <t>675716225896</t>
  </si>
  <si>
    <t>BL20-0459-A</t>
  </si>
  <si>
    <t>675716225964</t>
  </si>
  <si>
    <t>BL20-0460-A</t>
  </si>
  <si>
    <t>675716226053</t>
  </si>
  <si>
    <t>Soloft Plush SS</t>
    <phoneticPr fontId="9" type="noConversion"/>
  </si>
  <si>
    <t>Aqua</t>
  </si>
  <si>
    <t>BL20-0601-A</t>
    <phoneticPr fontId="9" type="noConversion"/>
  </si>
  <si>
    <t>675716361082</t>
  </si>
  <si>
    <t>6302.10.0020</t>
    <phoneticPr fontId="9" type="noConversion"/>
  </si>
  <si>
    <t>Soloft Plush|Soloft Plush|Soloft Plush</t>
    <phoneticPr fontId="9" type="noConversion"/>
  </si>
  <si>
    <t>BL20-0602-A</t>
  </si>
  <si>
    <t>675716361099</t>
  </si>
  <si>
    <t>BL20-0603-A</t>
  </si>
  <si>
    <t>675716361105</t>
  </si>
  <si>
    <t>BL20-0604-A</t>
  </si>
  <si>
    <t>675716361112</t>
  </si>
  <si>
    <t>6302.10.0020</t>
    <phoneticPr fontId="9" type="noConversion"/>
  </si>
  <si>
    <t>Grey</t>
  </si>
  <si>
    <t>BL20-0869-A</t>
    <phoneticPr fontId="9" type="noConversion"/>
  </si>
  <si>
    <t>675716770365</t>
  </si>
  <si>
    <t>BL20-0870-A</t>
  </si>
  <si>
    <t>675716770396</t>
  </si>
  <si>
    <t>BL20-0871-A</t>
  </si>
  <si>
    <t>675716770419</t>
    <phoneticPr fontId="9" type="noConversion"/>
  </si>
  <si>
    <t>BL20-0872-A</t>
  </si>
  <si>
    <t>675716770426</t>
  </si>
  <si>
    <t>Burgundy</t>
  </si>
  <si>
    <t>TN20-0581-A</t>
    <phoneticPr fontId="9" type="noConversion"/>
  </si>
  <si>
    <t>022164442663</t>
  </si>
  <si>
    <t>TN20-0582-A</t>
  </si>
  <si>
    <t>022164442670</t>
  </si>
  <si>
    <t>TN20-0583-A</t>
  </si>
  <si>
    <t>022164442687</t>
  </si>
  <si>
    <t>100% polyester 200gsm Soloft Plush Sheet Set</t>
    <phoneticPr fontId="9" type="noConversion"/>
  </si>
  <si>
    <t>TN20-0584-A</t>
  </si>
  <si>
    <t>022164442694</t>
  </si>
  <si>
    <t>Taupe</t>
  </si>
  <si>
    <t>TN20-0585-A</t>
  </si>
  <si>
    <t>022164442700</t>
  </si>
  <si>
    <t>TN20-0586-A</t>
  </si>
  <si>
    <t>022164442717</t>
  </si>
  <si>
    <t>TN20-0587-A</t>
  </si>
  <si>
    <t>022164442724</t>
  </si>
  <si>
    <t>TN20-0588-A</t>
  </si>
  <si>
    <t>022164442731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</si>
</sst>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&quot;$&quot;#,##0.00"/>
    <numFmt numFmtId="177" formatCode="0.0"/>
    <numFmt numFmtId="178" formatCode="0.000"/>
    <numFmt numFmtId="179" formatCode="0.00000"/>
    <numFmt numFmtId="180" formatCode="\$#,##0.00;\-\$#,##0.00"/>
    <numFmt numFmtId="181" formatCode="&quot;$&quot;#,##0.0000"/>
    <numFmt numFmtId="182" formatCode="000000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176" fontId="1" fillId="0" borderId="0" xfId="1" applyNumberFormat="1" applyAlignment="1">
      <alignment wrapText="1"/>
    </xf>
    <xf numFmtId="176" fontId="1" fillId="0" borderId="0" xfId="1" applyNumberFormat="1"/>
    <xf numFmtId="0" fontId="4" fillId="0" borderId="1" xfId="1" applyFont="1" applyBorder="1" applyAlignment="1">
      <alignment wrapText="1"/>
    </xf>
    <xf numFmtId="177" fontId="4" fillId="0" borderId="1" xfId="1" applyNumberFormat="1" applyFont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0" fontId="1" fillId="0" borderId="0" xfId="1" applyNumberFormat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4" fillId="4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5" borderId="7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" fontId="1" fillId="0" borderId="8" xfId="1" applyNumberFormat="1" applyBorder="1" applyAlignment="1">
      <alignment wrapText="1"/>
    </xf>
    <xf numFmtId="176" fontId="1" fillId="0" borderId="8" xfId="1" applyNumberFormat="1" applyBorder="1" applyAlignment="1">
      <alignment wrapText="1"/>
    </xf>
    <xf numFmtId="0" fontId="4" fillId="0" borderId="8" xfId="1" applyFont="1" applyBorder="1" applyAlignment="1">
      <alignment horizontal="center" wrapText="1"/>
    </xf>
    <xf numFmtId="0" fontId="4" fillId="6" borderId="8" xfId="1" applyFont="1" applyFill="1" applyBorder="1" applyAlignment="1">
      <alignment horizontal="center" wrapText="1"/>
    </xf>
    <xf numFmtId="0" fontId="5" fillId="6" borderId="8" xfId="1" applyFont="1" applyFill="1" applyBorder="1" applyAlignment="1">
      <alignment horizontal="center" wrapText="1"/>
    </xf>
    <xf numFmtId="0" fontId="5" fillId="7" borderId="8" xfId="1" applyFont="1" applyFill="1" applyBorder="1" applyAlignment="1">
      <alignment horizontal="center" wrapText="1"/>
    </xf>
    <xf numFmtId="0" fontId="4" fillId="7" borderId="8" xfId="1" applyFont="1" applyFill="1" applyBorder="1" applyAlignment="1">
      <alignment horizontal="center" wrapText="1"/>
    </xf>
    <xf numFmtId="176" fontId="4" fillId="2" borderId="3" xfId="1" applyNumberFormat="1" applyFont="1" applyFill="1" applyBorder="1" applyAlignment="1">
      <alignment horizontal="center" wrapText="1"/>
    </xf>
    <xf numFmtId="176" fontId="4" fillId="8" borderId="3" xfId="1" applyNumberFormat="1" applyFont="1" applyFill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177" fontId="4" fillId="0" borderId="8" xfId="1" applyNumberFormat="1" applyFont="1" applyBorder="1" applyAlignment="1">
      <alignment horizontal="center" wrapText="1"/>
    </xf>
    <xf numFmtId="2" fontId="4" fillId="0" borderId="8" xfId="1" applyNumberFormat="1" applyFont="1" applyBorder="1" applyAlignment="1">
      <alignment horizontal="center" wrapText="1"/>
    </xf>
    <xf numFmtId="1" fontId="4" fillId="0" borderId="8" xfId="1" applyNumberFormat="1" applyFont="1" applyBorder="1" applyAlignment="1">
      <alignment horizontal="center" wrapText="1"/>
    </xf>
    <xf numFmtId="178" fontId="7" fillId="0" borderId="8" xfId="2" applyNumberFormat="1" applyFont="1" applyBorder="1" applyAlignment="1">
      <alignment wrapText="1"/>
    </xf>
    <xf numFmtId="2" fontId="8" fillId="0" borderId="8" xfId="2" applyNumberFormat="1" applyFont="1" applyBorder="1" applyAlignment="1">
      <alignment wrapText="1"/>
    </xf>
    <xf numFmtId="1" fontId="7" fillId="0" borderId="8" xfId="2" applyNumberFormat="1" applyFont="1" applyBorder="1" applyAlignment="1">
      <alignment wrapText="1"/>
    </xf>
    <xf numFmtId="176" fontId="7" fillId="0" borderId="8" xfId="2" applyNumberFormat="1" applyFont="1" applyBorder="1" applyAlignment="1">
      <alignment wrapText="1"/>
    </xf>
    <xf numFmtId="10" fontId="4" fillId="0" borderId="8" xfId="1" applyNumberFormat="1" applyFont="1" applyBorder="1" applyAlignment="1">
      <alignment horizontal="center" wrapText="1"/>
    </xf>
    <xf numFmtId="176" fontId="7" fillId="7" borderId="8" xfId="2" applyNumberFormat="1" applyFont="1" applyFill="1" applyBorder="1" applyAlignment="1">
      <alignment wrapText="1"/>
    </xf>
    <xf numFmtId="176" fontId="8" fillId="0" borderId="8" xfId="2" applyNumberFormat="1" applyFont="1" applyBorder="1" applyAlignment="1">
      <alignment wrapText="1"/>
    </xf>
    <xf numFmtId="176" fontId="7" fillId="5" borderId="8" xfId="2" applyNumberFormat="1" applyFont="1" applyFill="1" applyBorder="1" applyAlignment="1">
      <alignment wrapText="1"/>
    </xf>
    <xf numFmtId="10" fontId="7" fillId="5" borderId="8" xfId="2" applyNumberFormat="1" applyFont="1" applyFill="1" applyBorder="1" applyAlignment="1">
      <alignment wrapText="1"/>
    </xf>
    <xf numFmtId="176" fontId="8" fillId="9" borderId="8" xfId="2" applyNumberFormat="1" applyFont="1" applyFill="1" applyBorder="1" applyAlignment="1">
      <alignment wrapText="1"/>
    </xf>
    <xf numFmtId="176" fontId="4" fillId="5" borderId="8" xfId="1" applyNumberFormat="1" applyFont="1" applyFill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1" fillId="0" borderId="8" xfId="1" applyBorder="1" applyAlignment="1">
      <alignment wrapText="1"/>
    </xf>
    <xf numFmtId="0" fontId="1" fillId="0" borderId="8" xfId="1" applyBorder="1"/>
    <xf numFmtId="0" fontId="1" fillId="0" borderId="8" xfId="1" applyBorder="1" applyAlignment="1"/>
    <xf numFmtId="0" fontId="6" fillId="7" borderId="8" xfId="3" applyFont="1" applyFill="1" applyBorder="1"/>
    <xf numFmtId="49" fontId="6" fillId="7" borderId="8" xfId="3" applyNumberFormat="1" applyFont="1" applyFill="1" applyBorder="1"/>
    <xf numFmtId="0" fontId="1" fillId="0" borderId="5" xfId="1" applyBorder="1"/>
    <xf numFmtId="176" fontId="1" fillId="0" borderId="3" xfId="1" applyNumberFormat="1" applyBorder="1"/>
    <xf numFmtId="176" fontId="1" fillId="0" borderId="3" xfId="1" applyNumberFormat="1" applyBorder="1" applyAlignment="1">
      <alignment wrapText="1"/>
    </xf>
    <xf numFmtId="177" fontId="1" fillId="0" borderId="8" xfId="1" applyNumberFormat="1" applyBorder="1" applyAlignment="1">
      <alignment wrapText="1"/>
    </xf>
    <xf numFmtId="2" fontId="1" fillId="0" borderId="8" xfId="1" applyNumberFormat="1" applyBorder="1" applyAlignment="1">
      <alignment wrapText="1"/>
    </xf>
    <xf numFmtId="179" fontId="1" fillId="10" borderId="8" xfId="1" applyNumberFormat="1" applyFill="1" applyBorder="1" applyAlignment="1">
      <alignment wrapText="1"/>
    </xf>
    <xf numFmtId="1" fontId="1" fillId="10" borderId="8" xfId="1" applyNumberFormat="1" applyFill="1" applyBorder="1"/>
    <xf numFmtId="176" fontId="1" fillId="10" borderId="8" xfId="1" applyNumberFormat="1" applyFill="1" applyBorder="1" applyAlignment="1">
      <alignment wrapText="1"/>
    </xf>
    <xf numFmtId="10" fontId="1" fillId="0" borderId="8" xfId="1" applyNumberFormat="1" applyBorder="1" applyAlignment="1">
      <alignment wrapText="1"/>
    </xf>
    <xf numFmtId="10" fontId="1" fillId="0" borderId="8" xfId="1" applyNumberFormat="1" applyBorder="1"/>
    <xf numFmtId="176" fontId="1" fillId="10" borderId="8" xfId="1" applyNumberFormat="1" applyFill="1" applyBorder="1"/>
    <xf numFmtId="176" fontId="1" fillId="0" borderId="8" xfId="1" applyNumberFormat="1" applyBorder="1"/>
    <xf numFmtId="10" fontId="0" fillId="10" borderId="8" xfId="4" applyNumberFormat="1" applyFont="1" applyFill="1" applyBorder="1" applyAlignment="1">
      <alignment wrapText="1"/>
    </xf>
    <xf numFmtId="180" fontId="1" fillId="0" borderId="8" xfId="1" applyNumberFormat="1" applyBorder="1" applyAlignment="1">
      <alignment wrapText="1"/>
    </xf>
    <xf numFmtId="26" fontId="1" fillId="0" borderId="8" xfId="1" applyNumberFormat="1" applyBorder="1" applyAlignment="1">
      <alignment wrapText="1"/>
    </xf>
    <xf numFmtId="181" fontId="1" fillId="0" borderId="0" xfId="1" applyNumberFormat="1" applyAlignment="1">
      <alignment wrapText="1"/>
    </xf>
    <xf numFmtId="182" fontId="6" fillId="7" borderId="8" xfId="3" applyNumberFormat="1" applyFont="1" applyFill="1" applyBorder="1" applyAlignment="1">
      <alignment horizontal="left"/>
    </xf>
    <xf numFmtId="0" fontId="6" fillId="7" borderId="8" xfId="3" applyFill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TN%20Soloft%20Plush%20sheet%20set%20commitment%2009-24-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Year 2024 prices"/>
      <sheetName val="Basic Team"/>
      <sheetName val="cost1120"/>
      <sheetName val="ValueSelec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6"/>
  <sheetViews>
    <sheetView tabSelected="1" zoomScale="99" zoomScaleNormal="99" workbookViewId="0">
      <selection activeCell="H43" sqref="H43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3" width="7.375" style="2" customWidth="1"/>
    <col min="4" max="4" width="11.125" style="2" customWidth="1"/>
    <col min="5" max="5" width="9.75" style="2" customWidth="1"/>
    <col min="6" max="6" width="14.75" style="2" customWidth="1"/>
    <col min="7" max="7" width="8" style="2" customWidth="1"/>
    <col min="8" max="8" width="40.125" style="2" customWidth="1"/>
    <col min="9" max="9" width="15.25" style="2" customWidth="1"/>
    <col min="10" max="10" width="28" style="2" customWidth="1"/>
    <col min="11" max="11" width="7.375" style="2" customWidth="1"/>
    <col min="12" max="12" width="32" style="2" customWidth="1"/>
    <col min="13" max="13" width="10.875" style="2" customWidth="1"/>
    <col min="14" max="14" width="12.125" style="2" customWidth="1"/>
    <col min="15" max="15" width="15.5" style="2" customWidth="1"/>
    <col min="16" max="16" width="8.875" style="2" customWidth="1"/>
    <col min="17" max="17" width="7.75" style="5" customWidth="1"/>
    <col min="18" max="18" width="7.5" style="5" customWidth="1"/>
    <col min="19" max="19" width="8.25" style="2" customWidth="1"/>
    <col min="20" max="20" width="9.25" style="70" customWidth="1"/>
    <col min="21" max="21" width="10.375" style="70" customWidth="1"/>
    <col min="22" max="22" width="10.5" style="70" customWidth="1"/>
    <col min="23" max="23" width="7.875" style="71" customWidth="1"/>
    <col min="24" max="24" width="5.5" style="72" customWidth="1"/>
    <col min="25" max="25" width="12" style="73" customWidth="1"/>
    <col min="26" max="26" width="8.75" style="71" customWidth="1"/>
    <col min="27" max="27" width="8.625" style="72" customWidth="1"/>
    <col min="28" max="28" width="6.875" style="2" customWidth="1"/>
    <col min="29" max="29" width="7.75" style="5" customWidth="1"/>
    <col min="30" max="30" width="14.625" style="2" customWidth="1"/>
    <col min="31" max="31" width="7.375" style="11" customWidth="1"/>
    <col min="32" max="32" width="7.875" style="5" customWidth="1"/>
    <col min="33" max="33" width="7.375" style="5" customWidth="1"/>
    <col min="34" max="34" width="6.875" style="11" customWidth="1"/>
    <col min="35" max="35" width="7.25" style="5" customWidth="1"/>
    <col min="36" max="36" width="10.125" style="11" customWidth="1"/>
    <col min="37" max="38" width="9.5" style="5" customWidth="1"/>
    <col min="39" max="39" width="10.125" style="11" customWidth="1"/>
    <col min="40" max="40" width="9.5" style="5" customWidth="1"/>
    <col min="41" max="41" width="7.125" style="11" customWidth="1"/>
    <col min="42" max="42" width="8.125" style="5" customWidth="1"/>
    <col min="43" max="43" width="7.125" style="11" customWidth="1"/>
    <col min="44" max="45" width="8.125" style="5" customWidth="1"/>
    <col min="46" max="46" width="7.125" style="11" customWidth="1"/>
    <col min="47" max="47" width="8.125" style="5" customWidth="1"/>
    <col min="48" max="48" width="6.875" style="5" customWidth="1"/>
    <col min="49" max="49" width="8.375" style="5" customWidth="1"/>
    <col min="50" max="50" width="6.75" style="5" customWidth="1"/>
    <col min="51" max="52" width="10.625" style="5" customWidth="1"/>
    <col min="53" max="53" width="8" style="2" customWidth="1"/>
    <col min="54" max="54" width="11.125" style="2" customWidth="1"/>
    <col min="55" max="55" width="8" style="2"/>
    <col min="56" max="56" width="10.125" style="5" customWidth="1"/>
    <col min="57" max="57" width="13.125" style="5" customWidth="1"/>
    <col min="58" max="16384" width="8" style="2"/>
  </cols>
  <sheetData>
    <row r="1" spans="1:58" x14ac:dyDescent="0.25">
      <c r="D1" s="3"/>
      <c r="E1" s="3"/>
      <c r="F1" s="4"/>
      <c r="R1" s="6"/>
      <c r="S1" s="7"/>
      <c r="T1" s="8"/>
      <c r="U1" s="8"/>
      <c r="V1" s="8"/>
      <c r="W1" s="9"/>
      <c r="X1" s="7"/>
      <c r="Y1" s="10"/>
      <c r="Z1" s="7"/>
      <c r="AA1" s="7"/>
      <c r="AB1" s="7"/>
      <c r="AC1" s="7"/>
      <c r="AS1" s="5" t="s">
        <v>0</v>
      </c>
      <c r="AY1" s="6"/>
      <c r="AZ1" s="6"/>
    </row>
    <row r="2" spans="1:58" x14ac:dyDescent="0.25">
      <c r="F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P2" s="3" t="s">
        <v>1</v>
      </c>
      <c r="Q2" s="12" t="s">
        <v>2</v>
      </c>
      <c r="R2" s="13"/>
      <c r="S2" s="14" t="s">
        <v>3</v>
      </c>
      <c r="T2" s="15"/>
      <c r="U2" s="15"/>
      <c r="V2" s="15"/>
      <c r="W2" s="15"/>
      <c r="X2" s="15"/>
      <c r="Y2" s="15"/>
      <c r="Z2" s="15"/>
      <c r="AA2" s="15"/>
      <c r="AB2" s="15"/>
      <c r="AC2" s="16"/>
      <c r="AD2" s="17" t="s">
        <v>4</v>
      </c>
      <c r="AE2" s="17"/>
      <c r="AF2" s="17"/>
      <c r="AH2" s="18" t="s">
        <v>5</v>
      </c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3"/>
      <c r="AW2" s="19" t="s">
        <v>6</v>
      </c>
      <c r="AX2" s="20"/>
      <c r="AY2" s="20"/>
      <c r="AZ2" s="20"/>
      <c r="BA2" s="20"/>
      <c r="BB2" s="21"/>
      <c r="BC2" s="22"/>
      <c r="BD2" s="23"/>
      <c r="BE2" s="23"/>
    </row>
    <row r="3" spans="1:58" ht="68.099999999999994" customHeight="1" x14ac:dyDescent="0.25">
      <c r="A3" s="24" t="s">
        <v>7</v>
      </c>
      <c r="B3" s="24" t="s">
        <v>8</v>
      </c>
      <c r="C3" s="25" t="s">
        <v>9</v>
      </c>
      <c r="D3" s="26" t="s">
        <v>10</v>
      </c>
      <c r="E3" s="26" t="s">
        <v>11</v>
      </c>
      <c r="F3" s="27" t="s">
        <v>12</v>
      </c>
      <c r="G3" s="25" t="s">
        <v>13</v>
      </c>
      <c r="H3" s="28" t="s">
        <v>14</v>
      </c>
      <c r="I3" s="28" t="s">
        <v>15</v>
      </c>
      <c r="J3" s="28" t="s">
        <v>16</v>
      </c>
      <c r="K3" s="28" t="s">
        <v>17</v>
      </c>
      <c r="L3" s="28" t="s">
        <v>18</v>
      </c>
      <c r="M3" s="28" t="s">
        <v>19</v>
      </c>
      <c r="N3" s="25" t="s">
        <v>20</v>
      </c>
      <c r="O3" s="25" t="s">
        <v>21</v>
      </c>
      <c r="P3" s="28" t="s">
        <v>22</v>
      </c>
      <c r="Q3" s="29" t="s">
        <v>23</v>
      </c>
      <c r="R3" s="30" t="s">
        <v>24</v>
      </c>
      <c r="S3" s="31" t="s">
        <v>25</v>
      </c>
      <c r="T3" s="32" t="s">
        <v>26</v>
      </c>
      <c r="U3" s="32" t="s">
        <v>27</v>
      </c>
      <c r="V3" s="32" t="s">
        <v>28</v>
      </c>
      <c r="W3" s="33" t="s">
        <v>29</v>
      </c>
      <c r="X3" s="34" t="s">
        <v>30</v>
      </c>
      <c r="Y3" s="35" t="s">
        <v>31</v>
      </c>
      <c r="Z3" s="36" t="s">
        <v>32</v>
      </c>
      <c r="AA3" s="37" t="s">
        <v>33</v>
      </c>
      <c r="AB3" s="24" t="s">
        <v>34</v>
      </c>
      <c r="AC3" s="38" t="s">
        <v>35</v>
      </c>
      <c r="AD3" s="24" t="s">
        <v>36</v>
      </c>
      <c r="AE3" s="39" t="s">
        <v>37</v>
      </c>
      <c r="AF3" s="40" t="s">
        <v>38</v>
      </c>
      <c r="AG3" s="38" t="s">
        <v>39</v>
      </c>
      <c r="AH3" s="39" t="s">
        <v>40</v>
      </c>
      <c r="AI3" s="38" t="s">
        <v>41</v>
      </c>
      <c r="AJ3" s="39" t="s">
        <v>42</v>
      </c>
      <c r="AK3" s="38" t="s">
        <v>43</v>
      </c>
      <c r="AL3" s="38" t="s">
        <v>44</v>
      </c>
      <c r="AM3" s="39" t="s">
        <v>45</v>
      </c>
      <c r="AN3" s="38" t="s">
        <v>46</v>
      </c>
      <c r="AO3" s="39" t="s">
        <v>47</v>
      </c>
      <c r="AP3" s="38" t="s">
        <v>48</v>
      </c>
      <c r="AQ3" s="39" t="s">
        <v>49</v>
      </c>
      <c r="AR3" s="38" t="s">
        <v>50</v>
      </c>
      <c r="AS3" s="41" t="s">
        <v>51</v>
      </c>
      <c r="AT3" s="39" t="s">
        <v>52</v>
      </c>
      <c r="AU3" s="38" t="s">
        <v>53</v>
      </c>
      <c r="AV3" s="38" t="s">
        <v>54</v>
      </c>
      <c r="AW3" s="42" t="s">
        <v>55</v>
      </c>
      <c r="AX3" s="43" t="s">
        <v>56</v>
      </c>
      <c r="AY3" s="44" t="s">
        <v>57</v>
      </c>
      <c r="AZ3" s="43" t="s">
        <v>58</v>
      </c>
      <c r="BA3" s="45" t="s">
        <v>59</v>
      </c>
      <c r="BB3" s="43" t="s">
        <v>60</v>
      </c>
      <c r="BC3" s="24" t="s">
        <v>61</v>
      </c>
      <c r="BD3" s="38" t="s">
        <v>62</v>
      </c>
      <c r="BE3" s="38" t="s">
        <v>63</v>
      </c>
    </row>
    <row r="4" spans="1:58" x14ac:dyDescent="0.25">
      <c r="A4" s="46">
        <v>1</v>
      </c>
      <c r="B4" s="47"/>
      <c r="C4" s="47"/>
      <c r="D4" s="48" t="s">
        <v>64</v>
      </c>
      <c r="E4" s="48"/>
      <c r="F4" s="48" t="s">
        <v>65</v>
      </c>
      <c r="G4" s="49" t="s">
        <v>66</v>
      </c>
      <c r="H4" s="48" t="s">
        <v>67</v>
      </c>
      <c r="I4" s="48" t="s">
        <v>68</v>
      </c>
      <c r="J4" s="48" t="s">
        <v>69</v>
      </c>
      <c r="K4" s="49" t="s">
        <v>70</v>
      </c>
      <c r="L4" s="47" t="s">
        <v>71</v>
      </c>
      <c r="M4" s="47" t="s">
        <v>72</v>
      </c>
      <c r="N4" s="50" t="s">
        <v>73</v>
      </c>
      <c r="O4" s="51" t="s">
        <v>74</v>
      </c>
      <c r="P4" s="52" t="s">
        <v>75</v>
      </c>
      <c r="Q4" s="53"/>
      <c r="R4" s="54">
        <v>7.41</v>
      </c>
      <c r="S4" s="48" t="s">
        <v>76</v>
      </c>
      <c r="T4" s="55">
        <v>56</v>
      </c>
      <c r="U4" s="55">
        <v>34</v>
      </c>
      <c r="V4" s="55">
        <v>40</v>
      </c>
      <c r="W4" s="56">
        <v>8.1999999999999993</v>
      </c>
      <c r="X4" s="22">
        <v>3</v>
      </c>
      <c r="Y4" s="57">
        <f>IF(T4="","",T4*U4*V4/1000000)</f>
        <v>7.6160000000000005E-2</v>
      </c>
      <c r="Z4" s="56">
        <v>56</v>
      </c>
      <c r="AA4" s="58">
        <f>IF(X4="","",Z4/Y4*X4)</f>
        <v>2205.8823529411766</v>
      </c>
      <c r="AB4" s="47">
        <v>3500</v>
      </c>
      <c r="AC4" s="59">
        <f>IF(ISERROR(AB4/AA4),"",AB4/AA4)</f>
        <v>1.5866666666666667</v>
      </c>
      <c r="AD4" s="47" t="s">
        <v>77</v>
      </c>
      <c r="AE4" s="60">
        <v>0.435</v>
      </c>
      <c r="AF4" s="59">
        <f t="shared" ref="AF4:AF35" si="0">IF(ISERROR(R4*AE4),"",R4*AE4)</f>
        <v>3.2233499999999999</v>
      </c>
      <c r="AG4" s="59">
        <f t="shared" ref="AG4:AG35" si="1">IF(ISERROR(R4+AC4+AF4),"",R4+AC4+AF4)</f>
        <v>12.220016666666666</v>
      </c>
      <c r="AH4" s="61">
        <v>0.05</v>
      </c>
      <c r="AI4" s="59">
        <f t="shared" ref="AI4:AI35" si="2">IF(ISERROR(AY4*AH4),"",AY4*AH4)</f>
        <v>0.9890000000000001</v>
      </c>
      <c r="AJ4" s="60">
        <v>0.06</v>
      </c>
      <c r="AK4" s="62">
        <f t="shared" ref="AK4:AK35" si="3">IF(ISERROR(AY4*AJ4),"",AY4*AJ4)</f>
        <v>1.1868000000000001</v>
      </c>
      <c r="AL4" s="59">
        <f>IF((AZ4-AY4)&lt;2.5,2.5-(AZ4-AY4),0)</f>
        <v>1.5109999999999992</v>
      </c>
      <c r="AM4" s="60">
        <v>0.08</v>
      </c>
      <c r="AN4" s="59">
        <f t="shared" ref="AN4:AN35" si="4">IF(ISERROR(AY4*AM4),"",AY4*AM4)</f>
        <v>1.5824</v>
      </c>
      <c r="AO4" s="60">
        <v>0</v>
      </c>
      <c r="AP4" s="62">
        <f>IF(ISERROR(AY4*AO4),"",AY4*AO4)</f>
        <v>0</v>
      </c>
      <c r="AQ4" s="60">
        <v>0</v>
      </c>
      <c r="AR4" s="62">
        <f>IF(ISERROR(R4*AQ4),"",R4*AQ4)</f>
        <v>0</v>
      </c>
      <c r="AS4" s="63">
        <v>0</v>
      </c>
      <c r="AT4" s="60">
        <v>0</v>
      </c>
      <c r="AU4" s="62">
        <v>0</v>
      </c>
      <c r="AV4" s="62">
        <f>IF(ISERROR(AI4+AK4+AL4+AN4+AP4+AR4+AU4),"",AI4+AK4+AL4+AN4+AP4+AR4+AU4)</f>
        <v>5.2691999999999997</v>
      </c>
      <c r="AW4" s="59">
        <f t="shared" ref="AW4:AW35" si="5">IF(ISERROR(AG4+AV4),"",AG4+AV4)</f>
        <v>17.489216666666664</v>
      </c>
      <c r="AX4" s="64">
        <f t="shared" ref="AX4:AX35" si="6">IF(ISERROR((AY4-AW4)/AY4),"",(AY4-AW4)/AY4)</f>
        <v>0.11581311088641745</v>
      </c>
      <c r="AY4" s="65">
        <v>19.78</v>
      </c>
      <c r="AZ4" s="59">
        <f>IF(ISERROR(AY4*1.05),"",AY4*1.05)</f>
        <v>20.769000000000002</v>
      </c>
      <c r="BA4" s="66">
        <v>42.99</v>
      </c>
      <c r="BB4" s="64">
        <f>IF(ISERROR((BA4-AZ4)/BA4),"",(BA4-AZ4)/BA4)</f>
        <v>0.51688764829030009</v>
      </c>
      <c r="BC4" s="22"/>
      <c r="BD4" s="62">
        <f t="shared" ref="BD4:BD35" si="7">IF(ISERROR(AW4*BC4),"",AW4*BC4)</f>
        <v>0</v>
      </c>
      <c r="BE4" s="59">
        <f t="shared" ref="BE4:BE35" si="8">IF(ISERROR(AY4*BC4),"",AY4*BC4)</f>
        <v>0</v>
      </c>
      <c r="BF4" s="67"/>
    </row>
    <row r="5" spans="1:58" x14ac:dyDescent="0.25">
      <c r="A5" s="46">
        <v>2</v>
      </c>
      <c r="B5" s="47"/>
      <c r="C5" s="47"/>
      <c r="D5" s="48" t="s">
        <v>64</v>
      </c>
      <c r="E5" s="48"/>
      <c r="F5" s="48" t="s">
        <v>65</v>
      </c>
      <c r="G5" s="49" t="s">
        <v>66</v>
      </c>
      <c r="H5" s="48" t="s">
        <v>78</v>
      </c>
      <c r="I5" s="48" t="s">
        <v>79</v>
      </c>
      <c r="J5" s="48" t="s">
        <v>80</v>
      </c>
      <c r="K5" s="49" t="s">
        <v>81</v>
      </c>
      <c r="L5" s="47" t="s">
        <v>82</v>
      </c>
      <c r="M5" s="47" t="s">
        <v>72</v>
      </c>
      <c r="N5" s="50" t="s">
        <v>83</v>
      </c>
      <c r="O5" s="50" t="s">
        <v>84</v>
      </c>
      <c r="P5" s="52" t="s">
        <v>75</v>
      </c>
      <c r="Q5" s="53"/>
      <c r="R5" s="54">
        <v>9.2799999999999994</v>
      </c>
      <c r="S5" s="48" t="s">
        <v>76</v>
      </c>
      <c r="T5" s="55">
        <v>64</v>
      </c>
      <c r="U5" s="55">
        <v>34</v>
      </c>
      <c r="V5" s="55">
        <v>40</v>
      </c>
      <c r="W5" s="56">
        <v>10</v>
      </c>
      <c r="X5" s="22">
        <v>3</v>
      </c>
      <c r="Y5" s="57">
        <f t="shared" ref="Y5:Y35" si="9">IF(T5="","",T5*U5*V5/1000000)</f>
        <v>8.7040000000000006E-2</v>
      </c>
      <c r="Z5" s="56">
        <v>56</v>
      </c>
      <c r="AA5" s="58">
        <f t="shared" ref="AA5:AA35" si="10">IF(X5="","",Z5/Y5*X5)</f>
        <v>1930.1470588235293</v>
      </c>
      <c r="AB5" s="47">
        <v>3500</v>
      </c>
      <c r="AC5" s="59">
        <f t="shared" ref="AC5:AC35" si="11">IF(ISERROR(AB5/AA5),"",AB5/AA5)</f>
        <v>1.8133333333333335</v>
      </c>
      <c r="AD5" s="47" t="s">
        <v>77</v>
      </c>
      <c r="AE5" s="60">
        <v>0.435</v>
      </c>
      <c r="AF5" s="59">
        <f t="shared" si="0"/>
        <v>4.0367999999999995</v>
      </c>
      <c r="AG5" s="59">
        <f t="shared" si="1"/>
        <v>15.130133333333333</v>
      </c>
      <c r="AH5" s="61">
        <v>0.05</v>
      </c>
      <c r="AI5" s="59">
        <f t="shared" si="2"/>
        <v>1.2650000000000001</v>
      </c>
      <c r="AJ5" s="60">
        <v>0.06</v>
      </c>
      <c r="AK5" s="62">
        <f t="shared" si="3"/>
        <v>1.518</v>
      </c>
      <c r="AL5" s="59">
        <f t="shared" ref="AL5:AL35" si="12">IF((AZ5-AY5)&lt;2.5,2.5-(AZ5-AY5),0)</f>
        <v>1.2349999999999994</v>
      </c>
      <c r="AM5" s="60">
        <v>0.08</v>
      </c>
      <c r="AN5" s="59">
        <f t="shared" si="4"/>
        <v>2.024</v>
      </c>
      <c r="AO5" s="60">
        <v>0</v>
      </c>
      <c r="AP5" s="62">
        <f t="shared" ref="AP5:AP35" si="13">IF(ISERROR(AY5*AO5),"",AY5*AO5)</f>
        <v>0</v>
      </c>
      <c r="AQ5" s="60">
        <v>0</v>
      </c>
      <c r="AR5" s="62">
        <f t="shared" ref="AR5:AR35" si="14">IF(ISERROR(R5*AQ5),"",R5*AQ5)</f>
        <v>0</v>
      </c>
      <c r="AS5" s="63">
        <v>0</v>
      </c>
      <c r="AT5" s="60">
        <v>0</v>
      </c>
      <c r="AU5" s="62">
        <v>0</v>
      </c>
      <c r="AV5" s="62">
        <f t="shared" ref="AV5:AV35" si="15">IF(ISERROR(AI5+AK5+AL5+AN5+AP5+AR5+AU5),"",AI5+AK5+AL5+AN5+AP5+AR5+AU5)</f>
        <v>6.0419999999999998</v>
      </c>
      <c r="AW5" s="59">
        <f t="shared" si="5"/>
        <v>21.172133333333335</v>
      </c>
      <c r="AX5" s="64">
        <f t="shared" si="6"/>
        <v>0.16315678524374172</v>
      </c>
      <c r="AY5" s="65">
        <v>25.3</v>
      </c>
      <c r="AZ5" s="59">
        <f t="shared" ref="AZ5:AZ35" si="16">IF(ISERROR(AY5*1.05),"",AY5*1.05)</f>
        <v>26.565000000000001</v>
      </c>
      <c r="BA5" s="66">
        <v>54.99</v>
      </c>
      <c r="BB5" s="64">
        <f t="shared" ref="BB5:BB35" si="17">IF(ISERROR((BA5-AZ5)/BA5),"",(BA5-AZ5)/BA5)</f>
        <v>0.5169121658483361</v>
      </c>
      <c r="BC5" s="22"/>
      <c r="BD5" s="62">
        <f t="shared" si="7"/>
        <v>0</v>
      </c>
      <c r="BE5" s="59">
        <f t="shared" si="8"/>
        <v>0</v>
      </c>
      <c r="BF5" s="67"/>
    </row>
    <row r="6" spans="1:58" x14ac:dyDescent="0.25">
      <c r="A6" s="46">
        <v>3</v>
      </c>
      <c r="B6" s="47"/>
      <c r="C6" s="47"/>
      <c r="D6" s="48" t="s">
        <v>64</v>
      </c>
      <c r="E6" s="48"/>
      <c r="F6" s="48" t="s">
        <v>65</v>
      </c>
      <c r="G6" s="49" t="s">
        <v>66</v>
      </c>
      <c r="H6" s="48" t="s">
        <v>67</v>
      </c>
      <c r="I6" s="48" t="s">
        <v>79</v>
      </c>
      <c r="J6" s="48" t="s">
        <v>80</v>
      </c>
      <c r="K6" s="49" t="s">
        <v>70</v>
      </c>
      <c r="L6" s="47" t="s">
        <v>85</v>
      </c>
      <c r="M6" s="47" t="s">
        <v>72</v>
      </c>
      <c r="N6" s="50" t="s">
        <v>86</v>
      </c>
      <c r="O6" s="50" t="s">
        <v>87</v>
      </c>
      <c r="P6" s="52" t="s">
        <v>75</v>
      </c>
      <c r="Q6" s="53"/>
      <c r="R6" s="54">
        <v>10.34</v>
      </c>
      <c r="S6" s="48" t="s">
        <v>76</v>
      </c>
      <c r="T6" s="55">
        <v>69</v>
      </c>
      <c r="U6" s="55">
        <v>34</v>
      </c>
      <c r="V6" s="55">
        <v>40</v>
      </c>
      <c r="W6" s="56">
        <v>11.2</v>
      </c>
      <c r="X6" s="22">
        <v>3</v>
      </c>
      <c r="Y6" s="57">
        <f t="shared" si="9"/>
        <v>9.3840000000000007E-2</v>
      </c>
      <c r="Z6" s="56">
        <v>56</v>
      </c>
      <c r="AA6" s="58">
        <f t="shared" si="10"/>
        <v>1790.2813299232737</v>
      </c>
      <c r="AB6" s="47">
        <v>3500</v>
      </c>
      <c r="AC6" s="59">
        <f t="shared" si="11"/>
        <v>1.9550000000000001</v>
      </c>
      <c r="AD6" s="47" t="s">
        <v>77</v>
      </c>
      <c r="AE6" s="60">
        <v>0.435</v>
      </c>
      <c r="AF6" s="59">
        <f t="shared" si="0"/>
        <v>4.4978999999999996</v>
      </c>
      <c r="AG6" s="59">
        <f t="shared" si="1"/>
        <v>16.792899999999999</v>
      </c>
      <c r="AH6" s="61">
        <v>0.05</v>
      </c>
      <c r="AI6" s="59">
        <f t="shared" si="2"/>
        <v>1.4175000000000002</v>
      </c>
      <c r="AJ6" s="60">
        <v>0.06</v>
      </c>
      <c r="AK6" s="62">
        <f t="shared" si="3"/>
        <v>1.7010000000000001</v>
      </c>
      <c r="AL6" s="59">
        <f t="shared" si="12"/>
        <v>1.0824999999999996</v>
      </c>
      <c r="AM6" s="60">
        <v>0.08</v>
      </c>
      <c r="AN6" s="59">
        <f t="shared" si="4"/>
        <v>2.2680000000000002</v>
      </c>
      <c r="AO6" s="60">
        <v>0</v>
      </c>
      <c r="AP6" s="62">
        <f t="shared" si="13"/>
        <v>0</v>
      </c>
      <c r="AQ6" s="60">
        <v>0</v>
      </c>
      <c r="AR6" s="62">
        <f t="shared" si="14"/>
        <v>0</v>
      </c>
      <c r="AS6" s="63">
        <v>0</v>
      </c>
      <c r="AT6" s="60">
        <v>0</v>
      </c>
      <c r="AU6" s="62">
        <v>0</v>
      </c>
      <c r="AV6" s="62">
        <f t="shared" si="15"/>
        <v>6.4689999999999994</v>
      </c>
      <c r="AW6" s="59">
        <f t="shared" si="5"/>
        <v>23.261899999999997</v>
      </c>
      <c r="AX6" s="64">
        <f t="shared" si="6"/>
        <v>0.1794744268077603</v>
      </c>
      <c r="AY6" s="65">
        <v>28.35</v>
      </c>
      <c r="AZ6" s="59">
        <f t="shared" si="16"/>
        <v>29.767500000000002</v>
      </c>
      <c r="BA6" s="66">
        <v>62.99</v>
      </c>
      <c r="BB6" s="64">
        <f t="shared" si="17"/>
        <v>0.52742498809334804</v>
      </c>
      <c r="BC6" s="22"/>
      <c r="BD6" s="62">
        <f t="shared" si="7"/>
        <v>0</v>
      </c>
      <c r="BE6" s="59">
        <f t="shared" si="8"/>
        <v>0</v>
      </c>
      <c r="BF6" s="67"/>
    </row>
    <row r="7" spans="1:58" x14ac:dyDescent="0.25">
      <c r="A7" s="46">
        <v>4</v>
      </c>
      <c r="B7" s="47"/>
      <c r="C7" s="47"/>
      <c r="D7" s="48" t="s">
        <v>64</v>
      </c>
      <c r="E7" s="48"/>
      <c r="F7" s="48" t="s">
        <v>65</v>
      </c>
      <c r="G7" s="49" t="s">
        <v>66</v>
      </c>
      <c r="H7" s="48" t="s">
        <v>67</v>
      </c>
      <c r="I7" s="48" t="s">
        <v>79</v>
      </c>
      <c r="J7" s="48" t="s">
        <v>88</v>
      </c>
      <c r="K7" s="49" t="s">
        <v>70</v>
      </c>
      <c r="L7" s="47" t="s">
        <v>89</v>
      </c>
      <c r="M7" s="47" t="s">
        <v>72</v>
      </c>
      <c r="N7" s="50" t="s">
        <v>90</v>
      </c>
      <c r="O7" s="50" t="s">
        <v>91</v>
      </c>
      <c r="P7" s="52" t="s">
        <v>75</v>
      </c>
      <c r="Q7" s="53"/>
      <c r="R7" s="54">
        <v>11.92</v>
      </c>
      <c r="S7" s="48" t="s">
        <v>76</v>
      </c>
      <c r="T7" s="55">
        <v>81</v>
      </c>
      <c r="U7" s="55">
        <v>34</v>
      </c>
      <c r="V7" s="55">
        <v>40</v>
      </c>
      <c r="W7" s="56">
        <v>12.7</v>
      </c>
      <c r="X7" s="22">
        <v>3</v>
      </c>
      <c r="Y7" s="57">
        <f t="shared" si="9"/>
        <v>0.11015999999999999</v>
      </c>
      <c r="Z7" s="56">
        <v>56</v>
      </c>
      <c r="AA7" s="58">
        <f t="shared" si="10"/>
        <v>1525.0544662309369</v>
      </c>
      <c r="AB7" s="47">
        <v>3500</v>
      </c>
      <c r="AC7" s="59">
        <f t="shared" si="11"/>
        <v>2.2949999999999999</v>
      </c>
      <c r="AD7" s="47" t="s">
        <v>77</v>
      </c>
      <c r="AE7" s="60">
        <v>0.435</v>
      </c>
      <c r="AF7" s="59">
        <f t="shared" si="0"/>
        <v>5.1852</v>
      </c>
      <c r="AG7" s="59">
        <f t="shared" si="1"/>
        <v>19.400199999999998</v>
      </c>
      <c r="AH7" s="61">
        <v>0.05</v>
      </c>
      <c r="AI7" s="59">
        <f t="shared" si="2"/>
        <v>1.7250000000000001</v>
      </c>
      <c r="AJ7" s="60">
        <v>0.06</v>
      </c>
      <c r="AK7" s="62">
        <f t="shared" si="3"/>
        <v>2.0699999999999998</v>
      </c>
      <c r="AL7" s="59">
        <f t="shared" si="12"/>
        <v>0.77499999999999858</v>
      </c>
      <c r="AM7" s="60">
        <v>0.08</v>
      </c>
      <c r="AN7" s="59">
        <f t="shared" si="4"/>
        <v>2.7600000000000002</v>
      </c>
      <c r="AO7" s="60">
        <v>0</v>
      </c>
      <c r="AP7" s="62">
        <f t="shared" si="13"/>
        <v>0</v>
      </c>
      <c r="AQ7" s="60">
        <v>0</v>
      </c>
      <c r="AR7" s="62">
        <f t="shared" si="14"/>
        <v>0</v>
      </c>
      <c r="AS7" s="63">
        <v>0</v>
      </c>
      <c r="AT7" s="60">
        <v>0</v>
      </c>
      <c r="AU7" s="62">
        <v>0</v>
      </c>
      <c r="AV7" s="62">
        <f t="shared" si="15"/>
        <v>7.3299999999999983</v>
      </c>
      <c r="AW7" s="59">
        <f t="shared" si="5"/>
        <v>26.730199999999996</v>
      </c>
      <c r="AX7" s="64">
        <f t="shared" si="6"/>
        <v>0.22521159420289866</v>
      </c>
      <c r="AY7" s="65">
        <v>34.5</v>
      </c>
      <c r="AZ7" s="59">
        <f t="shared" si="16"/>
        <v>36.225000000000001</v>
      </c>
      <c r="BA7" s="66">
        <v>74.989999999999995</v>
      </c>
      <c r="BB7" s="64">
        <f t="shared" si="17"/>
        <v>0.51693559141218826</v>
      </c>
      <c r="BC7" s="22"/>
      <c r="BD7" s="62">
        <f t="shared" si="7"/>
        <v>0</v>
      </c>
      <c r="BE7" s="59">
        <f t="shared" si="8"/>
        <v>0</v>
      </c>
      <c r="BF7" s="67"/>
    </row>
    <row r="8" spans="1:58" x14ac:dyDescent="0.25">
      <c r="A8" s="46">
        <v>5</v>
      </c>
      <c r="B8" s="47"/>
      <c r="C8" s="47"/>
      <c r="D8" s="48" t="s">
        <v>64</v>
      </c>
      <c r="E8" s="48"/>
      <c r="F8" s="48" t="s">
        <v>65</v>
      </c>
      <c r="G8" s="49" t="s">
        <v>66</v>
      </c>
      <c r="H8" s="48" t="s">
        <v>92</v>
      </c>
      <c r="I8" s="48" t="s">
        <v>79</v>
      </c>
      <c r="J8" s="48" t="s">
        <v>80</v>
      </c>
      <c r="K8" s="49" t="s">
        <v>70</v>
      </c>
      <c r="L8" s="47" t="s">
        <v>71</v>
      </c>
      <c r="M8" s="47" t="s">
        <v>93</v>
      </c>
      <c r="N8" s="50" t="s">
        <v>94</v>
      </c>
      <c r="O8" s="50" t="s">
        <v>95</v>
      </c>
      <c r="P8" s="52" t="s">
        <v>75</v>
      </c>
      <c r="Q8" s="53"/>
      <c r="R8" s="54">
        <v>7.41</v>
      </c>
      <c r="S8" s="48" t="s">
        <v>76</v>
      </c>
      <c r="T8" s="55">
        <v>56</v>
      </c>
      <c r="U8" s="55">
        <v>34</v>
      </c>
      <c r="V8" s="55">
        <v>40</v>
      </c>
      <c r="W8" s="56">
        <v>8.1999999999999993</v>
      </c>
      <c r="X8" s="22">
        <v>3</v>
      </c>
      <c r="Y8" s="57">
        <f t="shared" si="9"/>
        <v>7.6160000000000005E-2</v>
      </c>
      <c r="Z8" s="56">
        <v>56</v>
      </c>
      <c r="AA8" s="58">
        <f t="shared" si="10"/>
        <v>2205.8823529411766</v>
      </c>
      <c r="AB8" s="47">
        <v>3500</v>
      </c>
      <c r="AC8" s="59">
        <f t="shared" si="11"/>
        <v>1.5866666666666667</v>
      </c>
      <c r="AD8" s="47" t="s">
        <v>77</v>
      </c>
      <c r="AE8" s="60">
        <v>0.435</v>
      </c>
      <c r="AF8" s="59">
        <f t="shared" si="0"/>
        <v>3.2233499999999999</v>
      </c>
      <c r="AG8" s="59">
        <f t="shared" si="1"/>
        <v>12.220016666666666</v>
      </c>
      <c r="AH8" s="61">
        <v>0.05</v>
      </c>
      <c r="AI8" s="59">
        <f t="shared" si="2"/>
        <v>0.9890000000000001</v>
      </c>
      <c r="AJ8" s="60">
        <v>0.06</v>
      </c>
      <c r="AK8" s="62">
        <f t="shared" si="3"/>
        <v>1.1868000000000001</v>
      </c>
      <c r="AL8" s="59">
        <f t="shared" si="12"/>
        <v>1.5109999999999992</v>
      </c>
      <c r="AM8" s="60">
        <v>0.08</v>
      </c>
      <c r="AN8" s="59">
        <f t="shared" si="4"/>
        <v>1.5824</v>
      </c>
      <c r="AO8" s="60">
        <v>0</v>
      </c>
      <c r="AP8" s="62">
        <f t="shared" si="13"/>
        <v>0</v>
      </c>
      <c r="AQ8" s="60">
        <v>0</v>
      </c>
      <c r="AR8" s="62">
        <f t="shared" si="14"/>
        <v>0</v>
      </c>
      <c r="AS8" s="63">
        <v>0</v>
      </c>
      <c r="AT8" s="60">
        <v>0</v>
      </c>
      <c r="AU8" s="62">
        <v>0</v>
      </c>
      <c r="AV8" s="62">
        <f t="shared" si="15"/>
        <v>5.2691999999999997</v>
      </c>
      <c r="AW8" s="59">
        <f t="shared" si="5"/>
        <v>17.489216666666664</v>
      </c>
      <c r="AX8" s="64">
        <f t="shared" si="6"/>
        <v>0.11581311088641745</v>
      </c>
      <c r="AY8" s="65">
        <v>19.78</v>
      </c>
      <c r="AZ8" s="59">
        <f t="shared" si="16"/>
        <v>20.769000000000002</v>
      </c>
      <c r="BA8" s="23">
        <v>42.99</v>
      </c>
      <c r="BB8" s="64">
        <f t="shared" si="17"/>
        <v>0.51688764829030009</v>
      </c>
      <c r="BC8" s="22"/>
      <c r="BD8" s="62">
        <f t="shared" si="7"/>
        <v>0</v>
      </c>
      <c r="BE8" s="59">
        <f t="shared" si="8"/>
        <v>0</v>
      </c>
      <c r="BF8" s="67"/>
    </row>
    <row r="9" spans="1:58" x14ac:dyDescent="0.25">
      <c r="A9" s="46">
        <v>6</v>
      </c>
      <c r="B9" s="47"/>
      <c r="C9" s="47"/>
      <c r="D9" s="48" t="s">
        <v>64</v>
      </c>
      <c r="E9" s="48"/>
      <c r="F9" s="48" t="s">
        <v>65</v>
      </c>
      <c r="G9" s="49" t="s">
        <v>66</v>
      </c>
      <c r="H9" s="48" t="s">
        <v>67</v>
      </c>
      <c r="I9" s="48" t="s">
        <v>79</v>
      </c>
      <c r="J9" s="48" t="s">
        <v>80</v>
      </c>
      <c r="K9" s="49" t="s">
        <v>70</v>
      </c>
      <c r="L9" s="47" t="s">
        <v>82</v>
      </c>
      <c r="M9" s="47" t="s">
        <v>93</v>
      </c>
      <c r="N9" s="50" t="s">
        <v>96</v>
      </c>
      <c r="O9" s="50" t="s">
        <v>97</v>
      </c>
      <c r="P9" s="52" t="s">
        <v>75</v>
      </c>
      <c r="Q9" s="53"/>
      <c r="R9" s="54">
        <v>9.2799999999999994</v>
      </c>
      <c r="S9" s="48" t="s">
        <v>76</v>
      </c>
      <c r="T9" s="55">
        <v>64</v>
      </c>
      <c r="U9" s="55">
        <v>34</v>
      </c>
      <c r="V9" s="55">
        <v>40</v>
      </c>
      <c r="W9" s="56">
        <v>10</v>
      </c>
      <c r="X9" s="22">
        <v>3</v>
      </c>
      <c r="Y9" s="57">
        <f t="shared" si="9"/>
        <v>8.7040000000000006E-2</v>
      </c>
      <c r="Z9" s="56">
        <v>56</v>
      </c>
      <c r="AA9" s="58">
        <f t="shared" si="10"/>
        <v>1930.1470588235293</v>
      </c>
      <c r="AB9" s="47">
        <v>3500</v>
      </c>
      <c r="AC9" s="59">
        <f t="shared" si="11"/>
        <v>1.8133333333333335</v>
      </c>
      <c r="AD9" s="47" t="s">
        <v>98</v>
      </c>
      <c r="AE9" s="60">
        <v>0.435</v>
      </c>
      <c r="AF9" s="59">
        <f t="shared" si="0"/>
        <v>4.0367999999999995</v>
      </c>
      <c r="AG9" s="59">
        <f t="shared" si="1"/>
        <v>15.130133333333333</v>
      </c>
      <c r="AH9" s="61">
        <v>0.05</v>
      </c>
      <c r="AI9" s="59">
        <f t="shared" si="2"/>
        <v>1.2650000000000001</v>
      </c>
      <c r="AJ9" s="60">
        <v>0.06</v>
      </c>
      <c r="AK9" s="62">
        <f t="shared" si="3"/>
        <v>1.518</v>
      </c>
      <c r="AL9" s="59">
        <f t="shared" si="12"/>
        <v>1.2349999999999994</v>
      </c>
      <c r="AM9" s="60">
        <v>0.08</v>
      </c>
      <c r="AN9" s="59">
        <f t="shared" si="4"/>
        <v>2.024</v>
      </c>
      <c r="AO9" s="60">
        <v>0</v>
      </c>
      <c r="AP9" s="62">
        <f t="shared" si="13"/>
        <v>0</v>
      </c>
      <c r="AQ9" s="60">
        <v>0</v>
      </c>
      <c r="AR9" s="62">
        <f t="shared" si="14"/>
        <v>0</v>
      </c>
      <c r="AS9" s="63">
        <v>0</v>
      </c>
      <c r="AT9" s="60">
        <v>0</v>
      </c>
      <c r="AU9" s="62">
        <v>0</v>
      </c>
      <c r="AV9" s="62">
        <f t="shared" si="15"/>
        <v>6.0419999999999998</v>
      </c>
      <c r="AW9" s="59">
        <f t="shared" si="5"/>
        <v>21.172133333333335</v>
      </c>
      <c r="AX9" s="64">
        <f t="shared" si="6"/>
        <v>0.16315678524374172</v>
      </c>
      <c r="AY9" s="65">
        <v>25.3</v>
      </c>
      <c r="AZ9" s="59">
        <f t="shared" si="16"/>
        <v>26.565000000000001</v>
      </c>
      <c r="BA9" s="23">
        <v>54.99</v>
      </c>
      <c r="BB9" s="64">
        <f t="shared" si="17"/>
        <v>0.5169121658483361</v>
      </c>
      <c r="BC9" s="22"/>
      <c r="BD9" s="62">
        <f t="shared" si="7"/>
        <v>0</v>
      </c>
      <c r="BE9" s="59">
        <f t="shared" si="8"/>
        <v>0</v>
      </c>
      <c r="BF9" s="67"/>
    </row>
    <row r="10" spans="1:58" x14ac:dyDescent="0.25">
      <c r="A10" s="46">
        <v>7</v>
      </c>
      <c r="B10" s="47"/>
      <c r="C10" s="47"/>
      <c r="D10" s="48" t="s">
        <v>64</v>
      </c>
      <c r="E10" s="48"/>
      <c r="F10" s="48" t="s">
        <v>65</v>
      </c>
      <c r="G10" s="49" t="s">
        <v>66</v>
      </c>
      <c r="H10" s="48" t="s">
        <v>67</v>
      </c>
      <c r="I10" s="48" t="s">
        <v>79</v>
      </c>
      <c r="J10" s="48" t="s">
        <v>80</v>
      </c>
      <c r="K10" s="49" t="s">
        <v>70</v>
      </c>
      <c r="L10" s="47" t="s">
        <v>85</v>
      </c>
      <c r="M10" s="47" t="s">
        <v>93</v>
      </c>
      <c r="N10" s="50" t="s">
        <v>99</v>
      </c>
      <c r="O10" s="50" t="s">
        <v>100</v>
      </c>
      <c r="P10" s="52" t="s">
        <v>75</v>
      </c>
      <c r="Q10" s="53"/>
      <c r="R10" s="54">
        <v>10.34</v>
      </c>
      <c r="S10" s="48" t="s">
        <v>76</v>
      </c>
      <c r="T10" s="55">
        <v>69</v>
      </c>
      <c r="U10" s="55">
        <v>34</v>
      </c>
      <c r="V10" s="55">
        <v>40</v>
      </c>
      <c r="W10" s="56">
        <v>11.2</v>
      </c>
      <c r="X10" s="22">
        <v>3</v>
      </c>
      <c r="Y10" s="57">
        <f t="shared" si="9"/>
        <v>9.3840000000000007E-2</v>
      </c>
      <c r="Z10" s="56">
        <v>56</v>
      </c>
      <c r="AA10" s="58">
        <f t="shared" si="10"/>
        <v>1790.2813299232737</v>
      </c>
      <c r="AB10" s="47">
        <v>3500</v>
      </c>
      <c r="AC10" s="59">
        <f t="shared" si="11"/>
        <v>1.9550000000000001</v>
      </c>
      <c r="AD10" s="47" t="s">
        <v>77</v>
      </c>
      <c r="AE10" s="60">
        <v>0.435</v>
      </c>
      <c r="AF10" s="59">
        <f t="shared" si="0"/>
        <v>4.4978999999999996</v>
      </c>
      <c r="AG10" s="59">
        <f t="shared" si="1"/>
        <v>16.792899999999999</v>
      </c>
      <c r="AH10" s="61">
        <v>0.05</v>
      </c>
      <c r="AI10" s="59">
        <f t="shared" si="2"/>
        <v>1.4175000000000002</v>
      </c>
      <c r="AJ10" s="60">
        <v>0.06</v>
      </c>
      <c r="AK10" s="62">
        <f t="shared" si="3"/>
        <v>1.7010000000000001</v>
      </c>
      <c r="AL10" s="59">
        <f t="shared" si="12"/>
        <v>1.0824999999999996</v>
      </c>
      <c r="AM10" s="60">
        <v>0.08</v>
      </c>
      <c r="AN10" s="59">
        <f t="shared" si="4"/>
        <v>2.2680000000000002</v>
      </c>
      <c r="AO10" s="60">
        <v>0</v>
      </c>
      <c r="AP10" s="62">
        <f t="shared" si="13"/>
        <v>0</v>
      </c>
      <c r="AQ10" s="60">
        <v>0</v>
      </c>
      <c r="AR10" s="62">
        <f t="shared" si="14"/>
        <v>0</v>
      </c>
      <c r="AS10" s="63">
        <v>0</v>
      </c>
      <c r="AT10" s="60">
        <v>0</v>
      </c>
      <c r="AU10" s="62">
        <v>0</v>
      </c>
      <c r="AV10" s="62">
        <f t="shared" si="15"/>
        <v>6.4689999999999994</v>
      </c>
      <c r="AW10" s="59">
        <f t="shared" si="5"/>
        <v>23.261899999999997</v>
      </c>
      <c r="AX10" s="64">
        <f t="shared" si="6"/>
        <v>0.1794744268077603</v>
      </c>
      <c r="AY10" s="65">
        <v>28.35</v>
      </c>
      <c r="AZ10" s="59">
        <f t="shared" si="16"/>
        <v>29.767500000000002</v>
      </c>
      <c r="BA10" s="23">
        <v>62.99</v>
      </c>
      <c r="BB10" s="64">
        <f t="shared" si="17"/>
        <v>0.52742498809334804</v>
      </c>
      <c r="BC10" s="22"/>
      <c r="BD10" s="62">
        <f t="shared" si="7"/>
        <v>0</v>
      </c>
      <c r="BE10" s="59">
        <f t="shared" si="8"/>
        <v>0</v>
      </c>
      <c r="BF10" s="67"/>
    </row>
    <row r="11" spans="1:58" x14ac:dyDescent="0.25">
      <c r="A11" s="46">
        <v>8</v>
      </c>
      <c r="B11" s="47"/>
      <c r="C11" s="47"/>
      <c r="D11" s="48" t="s">
        <v>64</v>
      </c>
      <c r="E11" s="48"/>
      <c r="F11" s="48" t="s">
        <v>65</v>
      </c>
      <c r="G11" s="49" t="s">
        <v>66</v>
      </c>
      <c r="H11" s="48" t="s">
        <v>67</v>
      </c>
      <c r="I11" s="48" t="s">
        <v>79</v>
      </c>
      <c r="J11" s="48" t="s">
        <v>80</v>
      </c>
      <c r="K11" s="49" t="s">
        <v>70</v>
      </c>
      <c r="L11" s="47" t="s">
        <v>89</v>
      </c>
      <c r="M11" s="47" t="s">
        <v>93</v>
      </c>
      <c r="N11" s="50" t="s">
        <v>101</v>
      </c>
      <c r="O11" s="50" t="s">
        <v>102</v>
      </c>
      <c r="P11" s="52" t="s">
        <v>75</v>
      </c>
      <c r="Q11" s="53"/>
      <c r="R11" s="54">
        <v>11.92</v>
      </c>
      <c r="S11" s="48" t="s">
        <v>76</v>
      </c>
      <c r="T11" s="55">
        <v>81</v>
      </c>
      <c r="U11" s="55">
        <v>34</v>
      </c>
      <c r="V11" s="55">
        <v>40</v>
      </c>
      <c r="W11" s="56">
        <v>12.7</v>
      </c>
      <c r="X11" s="22">
        <v>3</v>
      </c>
      <c r="Y11" s="57">
        <f t="shared" si="9"/>
        <v>0.11015999999999999</v>
      </c>
      <c r="Z11" s="56">
        <v>56</v>
      </c>
      <c r="AA11" s="58">
        <f t="shared" si="10"/>
        <v>1525.0544662309369</v>
      </c>
      <c r="AB11" s="47">
        <v>3500</v>
      </c>
      <c r="AC11" s="59">
        <f t="shared" si="11"/>
        <v>2.2949999999999999</v>
      </c>
      <c r="AD11" s="47" t="s">
        <v>77</v>
      </c>
      <c r="AE11" s="60">
        <v>0.435</v>
      </c>
      <c r="AF11" s="59">
        <f t="shared" si="0"/>
        <v>5.1852</v>
      </c>
      <c r="AG11" s="59">
        <f t="shared" si="1"/>
        <v>19.400199999999998</v>
      </c>
      <c r="AH11" s="61">
        <v>0.05</v>
      </c>
      <c r="AI11" s="59">
        <f t="shared" si="2"/>
        <v>1.7250000000000001</v>
      </c>
      <c r="AJ11" s="60">
        <v>0.06</v>
      </c>
      <c r="AK11" s="62">
        <f t="shared" si="3"/>
        <v>2.0699999999999998</v>
      </c>
      <c r="AL11" s="59">
        <f t="shared" si="12"/>
        <v>0.77499999999999858</v>
      </c>
      <c r="AM11" s="60">
        <v>0.08</v>
      </c>
      <c r="AN11" s="59">
        <f t="shared" si="4"/>
        <v>2.7600000000000002</v>
      </c>
      <c r="AO11" s="60">
        <v>0</v>
      </c>
      <c r="AP11" s="62">
        <f t="shared" si="13"/>
        <v>0</v>
      </c>
      <c r="AQ11" s="60">
        <v>0</v>
      </c>
      <c r="AR11" s="62">
        <f t="shared" si="14"/>
        <v>0</v>
      </c>
      <c r="AS11" s="63">
        <v>0</v>
      </c>
      <c r="AT11" s="60">
        <v>0</v>
      </c>
      <c r="AU11" s="62">
        <v>0</v>
      </c>
      <c r="AV11" s="62">
        <f t="shared" si="15"/>
        <v>7.3299999999999983</v>
      </c>
      <c r="AW11" s="59">
        <f t="shared" si="5"/>
        <v>26.730199999999996</v>
      </c>
      <c r="AX11" s="64">
        <f t="shared" si="6"/>
        <v>0.22521159420289866</v>
      </c>
      <c r="AY11" s="65">
        <v>34.5</v>
      </c>
      <c r="AZ11" s="59">
        <f t="shared" si="16"/>
        <v>36.225000000000001</v>
      </c>
      <c r="BA11" s="23">
        <v>74.989999999999995</v>
      </c>
      <c r="BB11" s="64">
        <f t="shared" si="17"/>
        <v>0.51693559141218826</v>
      </c>
      <c r="BC11" s="22"/>
      <c r="BD11" s="62">
        <f t="shared" si="7"/>
        <v>0</v>
      </c>
      <c r="BE11" s="59">
        <f t="shared" si="8"/>
        <v>0</v>
      </c>
      <c r="BF11" s="67"/>
    </row>
    <row r="12" spans="1:58" x14ac:dyDescent="0.25">
      <c r="A12" s="46">
        <v>9</v>
      </c>
      <c r="B12" s="47"/>
      <c r="C12" s="47"/>
      <c r="D12" s="48" t="s">
        <v>64</v>
      </c>
      <c r="E12" s="48"/>
      <c r="F12" s="48" t="s">
        <v>65</v>
      </c>
      <c r="G12" s="49" t="s">
        <v>66</v>
      </c>
      <c r="H12" s="48" t="s">
        <v>67</v>
      </c>
      <c r="I12" s="48" t="s">
        <v>79</v>
      </c>
      <c r="J12" s="48" t="s">
        <v>80</v>
      </c>
      <c r="K12" s="49" t="s">
        <v>70</v>
      </c>
      <c r="L12" s="47" t="s">
        <v>71</v>
      </c>
      <c r="M12" s="47" t="s">
        <v>103</v>
      </c>
      <c r="N12" s="50" t="s">
        <v>104</v>
      </c>
      <c r="O12" s="50" t="s">
        <v>105</v>
      </c>
      <c r="P12" s="52" t="s">
        <v>75</v>
      </c>
      <c r="Q12" s="53"/>
      <c r="R12" s="54">
        <v>7.41</v>
      </c>
      <c r="S12" s="48" t="s">
        <v>76</v>
      </c>
      <c r="T12" s="55">
        <v>56</v>
      </c>
      <c r="U12" s="55">
        <v>34</v>
      </c>
      <c r="V12" s="55">
        <v>40</v>
      </c>
      <c r="W12" s="56">
        <v>8.1999999999999993</v>
      </c>
      <c r="X12" s="22">
        <v>3</v>
      </c>
      <c r="Y12" s="57">
        <f t="shared" si="9"/>
        <v>7.6160000000000005E-2</v>
      </c>
      <c r="Z12" s="56">
        <v>56</v>
      </c>
      <c r="AA12" s="58">
        <f t="shared" si="10"/>
        <v>2205.8823529411766</v>
      </c>
      <c r="AB12" s="47">
        <v>3500</v>
      </c>
      <c r="AC12" s="59">
        <f t="shared" si="11"/>
        <v>1.5866666666666667</v>
      </c>
      <c r="AD12" s="47" t="s">
        <v>77</v>
      </c>
      <c r="AE12" s="60">
        <v>0.435</v>
      </c>
      <c r="AF12" s="59">
        <f t="shared" si="0"/>
        <v>3.2233499999999999</v>
      </c>
      <c r="AG12" s="59">
        <f t="shared" si="1"/>
        <v>12.220016666666666</v>
      </c>
      <c r="AH12" s="61">
        <v>0.05</v>
      </c>
      <c r="AI12" s="59">
        <f t="shared" si="2"/>
        <v>0.9890000000000001</v>
      </c>
      <c r="AJ12" s="60">
        <v>0.06</v>
      </c>
      <c r="AK12" s="62">
        <f t="shared" si="3"/>
        <v>1.1868000000000001</v>
      </c>
      <c r="AL12" s="59">
        <f t="shared" si="12"/>
        <v>1.5109999999999992</v>
      </c>
      <c r="AM12" s="60">
        <v>0.08</v>
      </c>
      <c r="AN12" s="59">
        <f t="shared" si="4"/>
        <v>1.5824</v>
      </c>
      <c r="AO12" s="60">
        <v>0</v>
      </c>
      <c r="AP12" s="62">
        <f t="shared" si="13"/>
        <v>0</v>
      </c>
      <c r="AQ12" s="60">
        <v>0</v>
      </c>
      <c r="AR12" s="62">
        <f t="shared" si="14"/>
        <v>0</v>
      </c>
      <c r="AS12" s="63">
        <v>0</v>
      </c>
      <c r="AT12" s="60">
        <v>0</v>
      </c>
      <c r="AU12" s="62">
        <v>0</v>
      </c>
      <c r="AV12" s="62">
        <f t="shared" si="15"/>
        <v>5.2691999999999997</v>
      </c>
      <c r="AW12" s="59">
        <f t="shared" si="5"/>
        <v>17.489216666666664</v>
      </c>
      <c r="AX12" s="64">
        <f t="shared" si="6"/>
        <v>0.11581311088641745</v>
      </c>
      <c r="AY12" s="65">
        <v>19.78</v>
      </c>
      <c r="AZ12" s="59">
        <f t="shared" si="16"/>
        <v>20.769000000000002</v>
      </c>
      <c r="BA12" s="23">
        <v>42.99</v>
      </c>
      <c r="BB12" s="64">
        <f t="shared" si="17"/>
        <v>0.51688764829030009</v>
      </c>
      <c r="BC12" s="22"/>
      <c r="BD12" s="62">
        <f t="shared" si="7"/>
        <v>0</v>
      </c>
      <c r="BE12" s="59">
        <f t="shared" si="8"/>
        <v>0</v>
      </c>
      <c r="BF12" s="67"/>
    </row>
    <row r="13" spans="1:58" x14ac:dyDescent="0.25">
      <c r="A13" s="46">
        <v>10</v>
      </c>
      <c r="B13" s="47"/>
      <c r="C13" s="47"/>
      <c r="D13" s="48" t="s">
        <v>64</v>
      </c>
      <c r="E13" s="48"/>
      <c r="F13" s="48" t="s">
        <v>65</v>
      </c>
      <c r="G13" s="49" t="s">
        <v>66</v>
      </c>
      <c r="H13" s="48" t="s">
        <v>67</v>
      </c>
      <c r="I13" s="48" t="s">
        <v>79</v>
      </c>
      <c r="J13" s="48" t="s">
        <v>80</v>
      </c>
      <c r="K13" s="49" t="s">
        <v>106</v>
      </c>
      <c r="L13" s="47" t="s">
        <v>82</v>
      </c>
      <c r="M13" s="47" t="s">
        <v>103</v>
      </c>
      <c r="N13" s="50" t="s">
        <v>107</v>
      </c>
      <c r="O13" s="50" t="s">
        <v>108</v>
      </c>
      <c r="P13" s="52" t="s">
        <v>75</v>
      </c>
      <c r="Q13" s="53"/>
      <c r="R13" s="54">
        <v>9.2799999999999994</v>
      </c>
      <c r="S13" s="48" t="s">
        <v>76</v>
      </c>
      <c r="T13" s="55">
        <v>64</v>
      </c>
      <c r="U13" s="55">
        <v>34</v>
      </c>
      <c r="V13" s="55">
        <v>40</v>
      </c>
      <c r="W13" s="56">
        <v>10</v>
      </c>
      <c r="X13" s="22">
        <v>3</v>
      </c>
      <c r="Y13" s="57">
        <f t="shared" si="9"/>
        <v>8.7040000000000006E-2</v>
      </c>
      <c r="Z13" s="56">
        <v>56</v>
      </c>
      <c r="AA13" s="58">
        <f t="shared" si="10"/>
        <v>1930.1470588235293</v>
      </c>
      <c r="AB13" s="47">
        <v>3500</v>
      </c>
      <c r="AC13" s="59">
        <f t="shared" si="11"/>
        <v>1.8133333333333335</v>
      </c>
      <c r="AD13" s="47" t="s">
        <v>77</v>
      </c>
      <c r="AE13" s="60">
        <v>0.435</v>
      </c>
      <c r="AF13" s="59">
        <f t="shared" si="0"/>
        <v>4.0367999999999995</v>
      </c>
      <c r="AG13" s="59">
        <f t="shared" si="1"/>
        <v>15.130133333333333</v>
      </c>
      <c r="AH13" s="61">
        <v>0.05</v>
      </c>
      <c r="AI13" s="59">
        <f t="shared" si="2"/>
        <v>1.2650000000000001</v>
      </c>
      <c r="AJ13" s="60">
        <v>0.06</v>
      </c>
      <c r="AK13" s="62">
        <f t="shared" si="3"/>
        <v>1.518</v>
      </c>
      <c r="AL13" s="59">
        <f t="shared" si="12"/>
        <v>1.2349999999999994</v>
      </c>
      <c r="AM13" s="60">
        <v>0.08</v>
      </c>
      <c r="AN13" s="59">
        <f t="shared" si="4"/>
        <v>2.024</v>
      </c>
      <c r="AO13" s="60">
        <v>0</v>
      </c>
      <c r="AP13" s="62">
        <f t="shared" si="13"/>
        <v>0</v>
      </c>
      <c r="AQ13" s="60">
        <v>0</v>
      </c>
      <c r="AR13" s="62">
        <f t="shared" si="14"/>
        <v>0</v>
      </c>
      <c r="AS13" s="63">
        <v>0</v>
      </c>
      <c r="AT13" s="60">
        <v>0</v>
      </c>
      <c r="AU13" s="62">
        <v>0</v>
      </c>
      <c r="AV13" s="62">
        <f t="shared" si="15"/>
        <v>6.0419999999999998</v>
      </c>
      <c r="AW13" s="59">
        <f t="shared" si="5"/>
        <v>21.172133333333335</v>
      </c>
      <c r="AX13" s="64">
        <f t="shared" si="6"/>
        <v>0.16315678524374172</v>
      </c>
      <c r="AY13" s="65">
        <v>25.3</v>
      </c>
      <c r="AZ13" s="59">
        <f t="shared" si="16"/>
        <v>26.565000000000001</v>
      </c>
      <c r="BA13" s="23">
        <v>54.99</v>
      </c>
      <c r="BB13" s="64">
        <f t="shared" si="17"/>
        <v>0.5169121658483361</v>
      </c>
      <c r="BC13" s="22"/>
      <c r="BD13" s="62">
        <f t="shared" si="7"/>
        <v>0</v>
      </c>
      <c r="BE13" s="59">
        <f t="shared" si="8"/>
        <v>0</v>
      </c>
      <c r="BF13" s="67"/>
    </row>
    <row r="14" spans="1:58" x14ac:dyDescent="0.25">
      <c r="A14" s="46">
        <v>11</v>
      </c>
      <c r="B14" s="47"/>
      <c r="C14" s="47"/>
      <c r="D14" s="48" t="s">
        <v>64</v>
      </c>
      <c r="E14" s="48"/>
      <c r="F14" s="48" t="s">
        <v>65</v>
      </c>
      <c r="G14" s="49" t="s">
        <v>66</v>
      </c>
      <c r="H14" s="48" t="s">
        <v>67</v>
      </c>
      <c r="I14" s="48" t="s">
        <v>109</v>
      </c>
      <c r="J14" s="48" t="s">
        <v>80</v>
      </c>
      <c r="K14" s="49" t="s">
        <v>70</v>
      </c>
      <c r="L14" s="47" t="s">
        <v>85</v>
      </c>
      <c r="M14" s="47" t="s">
        <v>103</v>
      </c>
      <c r="N14" s="50" t="s">
        <v>110</v>
      </c>
      <c r="O14" s="50" t="s">
        <v>111</v>
      </c>
      <c r="P14" s="52" t="s">
        <v>75</v>
      </c>
      <c r="Q14" s="53"/>
      <c r="R14" s="54">
        <v>10.34</v>
      </c>
      <c r="S14" s="48" t="s">
        <v>76</v>
      </c>
      <c r="T14" s="55">
        <v>69</v>
      </c>
      <c r="U14" s="55">
        <v>34</v>
      </c>
      <c r="V14" s="55">
        <v>40</v>
      </c>
      <c r="W14" s="56">
        <v>11.2</v>
      </c>
      <c r="X14" s="22">
        <v>3</v>
      </c>
      <c r="Y14" s="57">
        <f t="shared" si="9"/>
        <v>9.3840000000000007E-2</v>
      </c>
      <c r="Z14" s="56">
        <v>56</v>
      </c>
      <c r="AA14" s="58">
        <f t="shared" si="10"/>
        <v>1790.2813299232737</v>
      </c>
      <c r="AB14" s="47">
        <v>3500</v>
      </c>
      <c r="AC14" s="59">
        <f t="shared" si="11"/>
        <v>1.9550000000000001</v>
      </c>
      <c r="AD14" s="47" t="s">
        <v>77</v>
      </c>
      <c r="AE14" s="60">
        <v>0.435</v>
      </c>
      <c r="AF14" s="59">
        <f t="shared" si="0"/>
        <v>4.4978999999999996</v>
      </c>
      <c r="AG14" s="59">
        <f t="shared" si="1"/>
        <v>16.792899999999999</v>
      </c>
      <c r="AH14" s="61">
        <v>0.05</v>
      </c>
      <c r="AI14" s="59">
        <f t="shared" si="2"/>
        <v>1.4175000000000002</v>
      </c>
      <c r="AJ14" s="60">
        <v>0.06</v>
      </c>
      <c r="AK14" s="62">
        <f t="shared" si="3"/>
        <v>1.7010000000000001</v>
      </c>
      <c r="AL14" s="59">
        <f t="shared" si="12"/>
        <v>1.0824999999999996</v>
      </c>
      <c r="AM14" s="60">
        <v>0.08</v>
      </c>
      <c r="AN14" s="59">
        <f t="shared" si="4"/>
        <v>2.2680000000000002</v>
      </c>
      <c r="AO14" s="60">
        <v>0</v>
      </c>
      <c r="AP14" s="62">
        <f t="shared" si="13"/>
        <v>0</v>
      </c>
      <c r="AQ14" s="60">
        <v>0</v>
      </c>
      <c r="AR14" s="62">
        <f t="shared" si="14"/>
        <v>0</v>
      </c>
      <c r="AS14" s="63">
        <v>0</v>
      </c>
      <c r="AT14" s="60">
        <v>0</v>
      </c>
      <c r="AU14" s="62">
        <v>0</v>
      </c>
      <c r="AV14" s="62">
        <f t="shared" si="15"/>
        <v>6.4689999999999994</v>
      </c>
      <c r="AW14" s="59">
        <f t="shared" si="5"/>
        <v>23.261899999999997</v>
      </c>
      <c r="AX14" s="64">
        <f t="shared" si="6"/>
        <v>0.1794744268077603</v>
      </c>
      <c r="AY14" s="65">
        <v>28.35</v>
      </c>
      <c r="AZ14" s="59">
        <f t="shared" si="16"/>
        <v>29.767500000000002</v>
      </c>
      <c r="BA14" s="23">
        <v>62.99</v>
      </c>
      <c r="BB14" s="64">
        <f t="shared" si="17"/>
        <v>0.52742498809334804</v>
      </c>
      <c r="BC14" s="22"/>
      <c r="BD14" s="62">
        <f t="shared" si="7"/>
        <v>0</v>
      </c>
      <c r="BE14" s="59">
        <f t="shared" si="8"/>
        <v>0</v>
      </c>
      <c r="BF14" s="67"/>
    </row>
    <row r="15" spans="1:58" x14ac:dyDescent="0.25">
      <c r="A15" s="46">
        <v>12</v>
      </c>
      <c r="B15" s="47"/>
      <c r="C15" s="47"/>
      <c r="D15" s="48" t="s">
        <v>64</v>
      </c>
      <c r="E15" s="48"/>
      <c r="F15" s="48" t="s">
        <v>65</v>
      </c>
      <c r="G15" s="49" t="s">
        <v>66</v>
      </c>
      <c r="H15" s="48" t="s">
        <v>67</v>
      </c>
      <c r="I15" s="48" t="s">
        <v>79</v>
      </c>
      <c r="J15" s="48" t="s">
        <v>80</v>
      </c>
      <c r="K15" s="49" t="s">
        <v>70</v>
      </c>
      <c r="L15" s="47" t="s">
        <v>89</v>
      </c>
      <c r="M15" s="47" t="s">
        <v>103</v>
      </c>
      <c r="N15" s="50" t="s">
        <v>112</v>
      </c>
      <c r="O15" s="50" t="s">
        <v>113</v>
      </c>
      <c r="P15" s="52" t="s">
        <v>75</v>
      </c>
      <c r="Q15" s="53"/>
      <c r="R15" s="54">
        <v>11.92</v>
      </c>
      <c r="S15" s="48" t="s">
        <v>76</v>
      </c>
      <c r="T15" s="55">
        <v>81</v>
      </c>
      <c r="U15" s="55">
        <v>34</v>
      </c>
      <c r="V15" s="55">
        <v>40</v>
      </c>
      <c r="W15" s="56">
        <v>12.7</v>
      </c>
      <c r="X15" s="22">
        <v>3</v>
      </c>
      <c r="Y15" s="57">
        <f t="shared" si="9"/>
        <v>0.11015999999999999</v>
      </c>
      <c r="Z15" s="56">
        <v>56</v>
      </c>
      <c r="AA15" s="58">
        <f t="shared" si="10"/>
        <v>1525.0544662309369</v>
      </c>
      <c r="AB15" s="47">
        <v>3500</v>
      </c>
      <c r="AC15" s="59">
        <f t="shared" si="11"/>
        <v>2.2949999999999999</v>
      </c>
      <c r="AD15" s="47" t="s">
        <v>77</v>
      </c>
      <c r="AE15" s="60">
        <v>0.435</v>
      </c>
      <c r="AF15" s="59">
        <f t="shared" si="0"/>
        <v>5.1852</v>
      </c>
      <c r="AG15" s="59">
        <f t="shared" si="1"/>
        <v>19.400199999999998</v>
      </c>
      <c r="AH15" s="61">
        <v>0.05</v>
      </c>
      <c r="AI15" s="59">
        <f t="shared" si="2"/>
        <v>1.7250000000000001</v>
      </c>
      <c r="AJ15" s="60">
        <v>0.06</v>
      </c>
      <c r="AK15" s="62">
        <f t="shared" si="3"/>
        <v>2.0699999999999998</v>
      </c>
      <c r="AL15" s="59">
        <f t="shared" si="12"/>
        <v>0.77499999999999858</v>
      </c>
      <c r="AM15" s="60">
        <v>0.08</v>
      </c>
      <c r="AN15" s="59">
        <f t="shared" si="4"/>
        <v>2.7600000000000002</v>
      </c>
      <c r="AO15" s="60">
        <v>0</v>
      </c>
      <c r="AP15" s="62">
        <f t="shared" si="13"/>
        <v>0</v>
      </c>
      <c r="AQ15" s="60">
        <v>0</v>
      </c>
      <c r="AR15" s="62">
        <f t="shared" si="14"/>
        <v>0</v>
      </c>
      <c r="AS15" s="63">
        <v>0</v>
      </c>
      <c r="AT15" s="60">
        <v>0</v>
      </c>
      <c r="AU15" s="62">
        <v>0</v>
      </c>
      <c r="AV15" s="62">
        <f t="shared" si="15"/>
        <v>7.3299999999999983</v>
      </c>
      <c r="AW15" s="59">
        <f t="shared" si="5"/>
        <v>26.730199999999996</v>
      </c>
      <c r="AX15" s="64">
        <f t="shared" si="6"/>
        <v>0.22521159420289866</v>
      </c>
      <c r="AY15" s="65">
        <v>34.5</v>
      </c>
      <c r="AZ15" s="59">
        <f t="shared" si="16"/>
        <v>36.225000000000001</v>
      </c>
      <c r="BA15" s="23">
        <v>74.989999999999995</v>
      </c>
      <c r="BB15" s="64">
        <f t="shared" si="17"/>
        <v>0.51693559141218826</v>
      </c>
      <c r="BC15" s="22"/>
      <c r="BD15" s="62">
        <f t="shared" si="7"/>
        <v>0</v>
      </c>
      <c r="BE15" s="59">
        <f t="shared" si="8"/>
        <v>0</v>
      </c>
      <c r="BF15" s="67"/>
    </row>
    <row r="16" spans="1:58" x14ac:dyDescent="0.25">
      <c r="A16" s="46">
        <v>13</v>
      </c>
      <c r="B16" s="47"/>
      <c r="C16" s="47"/>
      <c r="D16" s="48" t="s">
        <v>64</v>
      </c>
      <c r="E16" s="48"/>
      <c r="F16" s="48" t="s">
        <v>65</v>
      </c>
      <c r="G16" s="49" t="s">
        <v>114</v>
      </c>
      <c r="H16" s="48" t="s">
        <v>67</v>
      </c>
      <c r="I16" s="48" t="s">
        <v>79</v>
      </c>
      <c r="J16" s="48" t="s">
        <v>80</v>
      </c>
      <c r="K16" s="49" t="s">
        <v>70</v>
      </c>
      <c r="L16" s="47" t="s">
        <v>71</v>
      </c>
      <c r="M16" s="47" t="s">
        <v>115</v>
      </c>
      <c r="N16" s="50" t="s">
        <v>116</v>
      </c>
      <c r="O16" s="50" t="s">
        <v>117</v>
      </c>
      <c r="P16" s="52" t="s">
        <v>75</v>
      </c>
      <c r="Q16" s="53"/>
      <c r="R16" s="54">
        <v>7.41</v>
      </c>
      <c r="S16" s="48" t="s">
        <v>76</v>
      </c>
      <c r="T16" s="55">
        <v>56</v>
      </c>
      <c r="U16" s="55">
        <v>34</v>
      </c>
      <c r="V16" s="55">
        <v>40</v>
      </c>
      <c r="W16" s="56">
        <v>8.1999999999999993</v>
      </c>
      <c r="X16" s="22">
        <v>3</v>
      </c>
      <c r="Y16" s="57">
        <f t="shared" si="9"/>
        <v>7.6160000000000005E-2</v>
      </c>
      <c r="Z16" s="56">
        <v>56</v>
      </c>
      <c r="AA16" s="58">
        <f t="shared" si="10"/>
        <v>2205.8823529411766</v>
      </c>
      <c r="AB16" s="47">
        <v>3500</v>
      </c>
      <c r="AC16" s="59">
        <f t="shared" si="11"/>
        <v>1.5866666666666667</v>
      </c>
      <c r="AD16" s="47" t="s">
        <v>77</v>
      </c>
      <c r="AE16" s="60">
        <v>0.435</v>
      </c>
      <c r="AF16" s="59">
        <f t="shared" si="0"/>
        <v>3.2233499999999999</v>
      </c>
      <c r="AG16" s="59">
        <f t="shared" si="1"/>
        <v>12.220016666666666</v>
      </c>
      <c r="AH16" s="61">
        <v>0.05</v>
      </c>
      <c r="AI16" s="59">
        <f t="shared" si="2"/>
        <v>0.9890000000000001</v>
      </c>
      <c r="AJ16" s="60">
        <v>0.06</v>
      </c>
      <c r="AK16" s="62">
        <f t="shared" si="3"/>
        <v>1.1868000000000001</v>
      </c>
      <c r="AL16" s="59">
        <f t="shared" si="12"/>
        <v>1.5109999999999992</v>
      </c>
      <c r="AM16" s="60">
        <v>0.08</v>
      </c>
      <c r="AN16" s="59">
        <f t="shared" si="4"/>
        <v>1.5824</v>
      </c>
      <c r="AO16" s="60">
        <v>0</v>
      </c>
      <c r="AP16" s="62">
        <f t="shared" si="13"/>
        <v>0</v>
      </c>
      <c r="AQ16" s="60">
        <v>0</v>
      </c>
      <c r="AR16" s="62">
        <f t="shared" si="14"/>
        <v>0</v>
      </c>
      <c r="AS16" s="63">
        <v>0</v>
      </c>
      <c r="AT16" s="60">
        <v>0</v>
      </c>
      <c r="AU16" s="62">
        <v>0</v>
      </c>
      <c r="AV16" s="62">
        <f t="shared" si="15"/>
        <v>5.2691999999999997</v>
      </c>
      <c r="AW16" s="59">
        <f t="shared" si="5"/>
        <v>17.489216666666664</v>
      </c>
      <c r="AX16" s="64">
        <f t="shared" si="6"/>
        <v>0.11581311088641745</v>
      </c>
      <c r="AY16" s="65">
        <v>19.78</v>
      </c>
      <c r="AZ16" s="59">
        <f t="shared" si="16"/>
        <v>20.769000000000002</v>
      </c>
      <c r="BA16" s="66">
        <v>42.99</v>
      </c>
      <c r="BB16" s="64">
        <f t="shared" si="17"/>
        <v>0.51688764829030009</v>
      </c>
      <c r="BC16" s="22"/>
      <c r="BD16" s="62">
        <f t="shared" si="7"/>
        <v>0</v>
      </c>
      <c r="BE16" s="59">
        <f t="shared" si="8"/>
        <v>0</v>
      </c>
      <c r="BF16" s="67"/>
    </row>
    <row r="17" spans="1:58" x14ac:dyDescent="0.25">
      <c r="A17" s="46">
        <v>14</v>
      </c>
      <c r="B17" s="47"/>
      <c r="C17" s="47"/>
      <c r="D17" s="48" t="s">
        <v>64</v>
      </c>
      <c r="E17" s="48"/>
      <c r="F17" s="48" t="s">
        <v>65</v>
      </c>
      <c r="G17" s="49" t="s">
        <v>118</v>
      </c>
      <c r="H17" s="48" t="s">
        <v>67</v>
      </c>
      <c r="I17" s="48" t="s">
        <v>79</v>
      </c>
      <c r="J17" s="48" t="s">
        <v>80</v>
      </c>
      <c r="K17" s="49" t="s">
        <v>70</v>
      </c>
      <c r="L17" s="47" t="s">
        <v>82</v>
      </c>
      <c r="M17" s="47" t="s">
        <v>115</v>
      </c>
      <c r="N17" s="50" t="s">
        <v>119</v>
      </c>
      <c r="O17" s="50" t="s">
        <v>120</v>
      </c>
      <c r="P17" s="52" t="s">
        <v>75</v>
      </c>
      <c r="Q17" s="53"/>
      <c r="R17" s="54">
        <v>9.2799999999999994</v>
      </c>
      <c r="S17" s="48" t="s">
        <v>76</v>
      </c>
      <c r="T17" s="55">
        <v>64</v>
      </c>
      <c r="U17" s="55">
        <v>34</v>
      </c>
      <c r="V17" s="55">
        <v>40</v>
      </c>
      <c r="W17" s="56">
        <v>10</v>
      </c>
      <c r="X17" s="22">
        <v>3</v>
      </c>
      <c r="Y17" s="57">
        <f t="shared" si="9"/>
        <v>8.7040000000000006E-2</v>
      </c>
      <c r="Z17" s="56">
        <v>56</v>
      </c>
      <c r="AA17" s="58">
        <f t="shared" si="10"/>
        <v>1930.1470588235293</v>
      </c>
      <c r="AB17" s="47">
        <v>3500</v>
      </c>
      <c r="AC17" s="59">
        <f t="shared" si="11"/>
        <v>1.8133333333333335</v>
      </c>
      <c r="AD17" s="47" t="s">
        <v>77</v>
      </c>
      <c r="AE17" s="60">
        <v>0.435</v>
      </c>
      <c r="AF17" s="59">
        <f t="shared" si="0"/>
        <v>4.0367999999999995</v>
      </c>
      <c r="AG17" s="59">
        <f t="shared" si="1"/>
        <v>15.130133333333333</v>
      </c>
      <c r="AH17" s="61">
        <v>0.05</v>
      </c>
      <c r="AI17" s="59">
        <f t="shared" si="2"/>
        <v>1.2650000000000001</v>
      </c>
      <c r="AJ17" s="60">
        <v>0.06</v>
      </c>
      <c r="AK17" s="62">
        <f t="shared" si="3"/>
        <v>1.518</v>
      </c>
      <c r="AL17" s="59">
        <f t="shared" si="12"/>
        <v>1.2349999999999994</v>
      </c>
      <c r="AM17" s="60">
        <v>0.08</v>
      </c>
      <c r="AN17" s="59">
        <f t="shared" si="4"/>
        <v>2.024</v>
      </c>
      <c r="AO17" s="60">
        <v>0</v>
      </c>
      <c r="AP17" s="62">
        <f t="shared" si="13"/>
        <v>0</v>
      </c>
      <c r="AQ17" s="60">
        <v>0</v>
      </c>
      <c r="AR17" s="62">
        <f t="shared" si="14"/>
        <v>0</v>
      </c>
      <c r="AS17" s="63">
        <v>0</v>
      </c>
      <c r="AT17" s="60">
        <v>0</v>
      </c>
      <c r="AU17" s="62">
        <v>0</v>
      </c>
      <c r="AV17" s="62">
        <f t="shared" si="15"/>
        <v>6.0419999999999998</v>
      </c>
      <c r="AW17" s="59">
        <f t="shared" si="5"/>
        <v>21.172133333333335</v>
      </c>
      <c r="AX17" s="64">
        <f t="shared" si="6"/>
        <v>0.16315678524374172</v>
      </c>
      <c r="AY17" s="65">
        <v>25.3</v>
      </c>
      <c r="AZ17" s="59">
        <f t="shared" si="16"/>
        <v>26.565000000000001</v>
      </c>
      <c r="BA17" s="66">
        <v>54.99</v>
      </c>
      <c r="BB17" s="64">
        <f t="shared" si="17"/>
        <v>0.5169121658483361</v>
      </c>
      <c r="BC17" s="22"/>
      <c r="BD17" s="62">
        <f t="shared" si="7"/>
        <v>0</v>
      </c>
      <c r="BE17" s="59">
        <f t="shared" si="8"/>
        <v>0</v>
      </c>
      <c r="BF17" s="67"/>
    </row>
    <row r="18" spans="1:58" x14ac:dyDescent="0.25">
      <c r="A18" s="46">
        <v>15</v>
      </c>
      <c r="B18" s="47"/>
      <c r="C18" s="47"/>
      <c r="D18" s="48" t="s">
        <v>64</v>
      </c>
      <c r="E18" s="48"/>
      <c r="F18" s="48" t="s">
        <v>65</v>
      </c>
      <c r="G18" s="49" t="s">
        <v>66</v>
      </c>
      <c r="H18" s="48" t="s">
        <v>67</v>
      </c>
      <c r="I18" s="48" t="s">
        <v>79</v>
      </c>
      <c r="J18" s="48" t="s">
        <v>80</v>
      </c>
      <c r="K18" s="49" t="s">
        <v>70</v>
      </c>
      <c r="L18" s="47" t="s">
        <v>85</v>
      </c>
      <c r="M18" s="47" t="s">
        <v>115</v>
      </c>
      <c r="N18" s="50" t="s">
        <v>121</v>
      </c>
      <c r="O18" s="50" t="s">
        <v>122</v>
      </c>
      <c r="P18" s="52" t="s">
        <v>75</v>
      </c>
      <c r="Q18" s="53"/>
      <c r="R18" s="54">
        <v>10.34</v>
      </c>
      <c r="S18" s="48" t="s">
        <v>76</v>
      </c>
      <c r="T18" s="55">
        <v>69</v>
      </c>
      <c r="U18" s="55">
        <v>34</v>
      </c>
      <c r="V18" s="55">
        <v>40</v>
      </c>
      <c r="W18" s="56">
        <v>11.2</v>
      </c>
      <c r="X18" s="22">
        <v>3</v>
      </c>
      <c r="Y18" s="57">
        <f t="shared" si="9"/>
        <v>9.3840000000000007E-2</v>
      </c>
      <c r="Z18" s="56">
        <v>56</v>
      </c>
      <c r="AA18" s="58">
        <f t="shared" si="10"/>
        <v>1790.2813299232737</v>
      </c>
      <c r="AB18" s="47">
        <v>3500</v>
      </c>
      <c r="AC18" s="59">
        <f t="shared" si="11"/>
        <v>1.9550000000000001</v>
      </c>
      <c r="AD18" s="47" t="s">
        <v>77</v>
      </c>
      <c r="AE18" s="60">
        <v>0.435</v>
      </c>
      <c r="AF18" s="59">
        <f t="shared" si="0"/>
        <v>4.4978999999999996</v>
      </c>
      <c r="AG18" s="59">
        <f t="shared" si="1"/>
        <v>16.792899999999999</v>
      </c>
      <c r="AH18" s="61">
        <v>0.05</v>
      </c>
      <c r="AI18" s="59">
        <f t="shared" si="2"/>
        <v>1.4175000000000002</v>
      </c>
      <c r="AJ18" s="60">
        <v>0.06</v>
      </c>
      <c r="AK18" s="62">
        <f t="shared" si="3"/>
        <v>1.7010000000000001</v>
      </c>
      <c r="AL18" s="59">
        <f t="shared" si="12"/>
        <v>1.0824999999999996</v>
      </c>
      <c r="AM18" s="60">
        <v>0.08</v>
      </c>
      <c r="AN18" s="59">
        <f t="shared" si="4"/>
        <v>2.2680000000000002</v>
      </c>
      <c r="AO18" s="60">
        <v>0</v>
      </c>
      <c r="AP18" s="62">
        <f t="shared" si="13"/>
        <v>0</v>
      </c>
      <c r="AQ18" s="60">
        <v>0</v>
      </c>
      <c r="AR18" s="62">
        <f t="shared" si="14"/>
        <v>0</v>
      </c>
      <c r="AS18" s="63">
        <v>0</v>
      </c>
      <c r="AT18" s="60">
        <v>0</v>
      </c>
      <c r="AU18" s="62">
        <v>0</v>
      </c>
      <c r="AV18" s="62">
        <f t="shared" si="15"/>
        <v>6.4689999999999994</v>
      </c>
      <c r="AW18" s="59">
        <f t="shared" si="5"/>
        <v>23.261899999999997</v>
      </c>
      <c r="AX18" s="64">
        <f t="shared" si="6"/>
        <v>0.1794744268077603</v>
      </c>
      <c r="AY18" s="65">
        <v>28.35</v>
      </c>
      <c r="AZ18" s="59">
        <f t="shared" si="16"/>
        <v>29.767500000000002</v>
      </c>
      <c r="BA18" s="66">
        <v>62.99</v>
      </c>
      <c r="BB18" s="64">
        <f t="shared" si="17"/>
        <v>0.52742498809334804</v>
      </c>
      <c r="BC18" s="22"/>
      <c r="BD18" s="62">
        <f t="shared" si="7"/>
        <v>0</v>
      </c>
      <c r="BE18" s="59">
        <f t="shared" si="8"/>
        <v>0</v>
      </c>
      <c r="BF18" s="67"/>
    </row>
    <row r="19" spans="1:58" x14ac:dyDescent="0.25">
      <c r="A19" s="46">
        <v>16</v>
      </c>
      <c r="B19" s="47"/>
      <c r="C19" s="47"/>
      <c r="D19" s="48" t="s">
        <v>64</v>
      </c>
      <c r="E19" s="48"/>
      <c r="F19" s="48" t="s">
        <v>65</v>
      </c>
      <c r="G19" s="49" t="s">
        <v>66</v>
      </c>
      <c r="H19" s="48" t="s">
        <v>67</v>
      </c>
      <c r="I19" s="48" t="s">
        <v>79</v>
      </c>
      <c r="J19" s="48" t="s">
        <v>80</v>
      </c>
      <c r="K19" s="49" t="s">
        <v>106</v>
      </c>
      <c r="L19" s="47" t="s">
        <v>89</v>
      </c>
      <c r="M19" s="47" t="s">
        <v>115</v>
      </c>
      <c r="N19" s="50" t="s">
        <v>123</v>
      </c>
      <c r="O19" s="50" t="s">
        <v>124</v>
      </c>
      <c r="P19" s="52" t="s">
        <v>75</v>
      </c>
      <c r="Q19" s="53"/>
      <c r="R19" s="54">
        <v>11.92</v>
      </c>
      <c r="S19" s="48" t="s">
        <v>76</v>
      </c>
      <c r="T19" s="55">
        <v>81</v>
      </c>
      <c r="U19" s="55">
        <v>34</v>
      </c>
      <c r="V19" s="55">
        <v>40</v>
      </c>
      <c r="W19" s="56">
        <v>12.7</v>
      </c>
      <c r="X19" s="22">
        <v>3</v>
      </c>
      <c r="Y19" s="57">
        <f t="shared" si="9"/>
        <v>0.11015999999999999</v>
      </c>
      <c r="Z19" s="56">
        <v>56</v>
      </c>
      <c r="AA19" s="58">
        <f t="shared" si="10"/>
        <v>1525.0544662309369</v>
      </c>
      <c r="AB19" s="47">
        <v>3500</v>
      </c>
      <c r="AC19" s="59">
        <f t="shared" si="11"/>
        <v>2.2949999999999999</v>
      </c>
      <c r="AD19" s="47" t="s">
        <v>77</v>
      </c>
      <c r="AE19" s="60">
        <v>0.435</v>
      </c>
      <c r="AF19" s="59">
        <f t="shared" si="0"/>
        <v>5.1852</v>
      </c>
      <c r="AG19" s="59">
        <f t="shared" si="1"/>
        <v>19.400199999999998</v>
      </c>
      <c r="AH19" s="61">
        <v>0.05</v>
      </c>
      <c r="AI19" s="59">
        <f t="shared" si="2"/>
        <v>1.7250000000000001</v>
      </c>
      <c r="AJ19" s="60">
        <v>0.06</v>
      </c>
      <c r="AK19" s="62">
        <f t="shared" si="3"/>
        <v>2.0699999999999998</v>
      </c>
      <c r="AL19" s="59">
        <f t="shared" si="12"/>
        <v>0.77499999999999858</v>
      </c>
      <c r="AM19" s="60">
        <v>0.08</v>
      </c>
      <c r="AN19" s="59">
        <f t="shared" si="4"/>
        <v>2.7600000000000002</v>
      </c>
      <c r="AO19" s="60">
        <v>0</v>
      </c>
      <c r="AP19" s="62">
        <f t="shared" si="13"/>
        <v>0</v>
      </c>
      <c r="AQ19" s="60">
        <v>0</v>
      </c>
      <c r="AR19" s="62">
        <f t="shared" si="14"/>
        <v>0</v>
      </c>
      <c r="AS19" s="63">
        <v>0</v>
      </c>
      <c r="AT19" s="60">
        <v>0</v>
      </c>
      <c r="AU19" s="62">
        <v>0</v>
      </c>
      <c r="AV19" s="62">
        <f t="shared" si="15"/>
        <v>7.3299999999999983</v>
      </c>
      <c r="AW19" s="59">
        <f t="shared" si="5"/>
        <v>26.730199999999996</v>
      </c>
      <c r="AX19" s="64">
        <f t="shared" si="6"/>
        <v>0.22521159420289866</v>
      </c>
      <c r="AY19" s="65">
        <v>34.5</v>
      </c>
      <c r="AZ19" s="59">
        <f t="shared" si="16"/>
        <v>36.225000000000001</v>
      </c>
      <c r="BA19" s="66">
        <v>74.989999999999995</v>
      </c>
      <c r="BB19" s="64">
        <f t="shared" si="17"/>
        <v>0.51693559141218826</v>
      </c>
      <c r="BC19" s="22"/>
      <c r="BD19" s="62">
        <f t="shared" si="7"/>
        <v>0</v>
      </c>
      <c r="BE19" s="59">
        <f t="shared" si="8"/>
        <v>0</v>
      </c>
      <c r="BF19" s="67"/>
    </row>
    <row r="20" spans="1:58" x14ac:dyDescent="0.25">
      <c r="A20" s="46">
        <v>17</v>
      </c>
      <c r="B20" s="47"/>
      <c r="C20" s="47"/>
      <c r="D20" s="48" t="s">
        <v>64</v>
      </c>
      <c r="E20" s="48"/>
      <c r="F20" s="48" t="s">
        <v>65</v>
      </c>
      <c r="G20" s="49" t="s">
        <v>66</v>
      </c>
      <c r="H20" s="48" t="s">
        <v>67</v>
      </c>
      <c r="I20" s="48" t="s">
        <v>125</v>
      </c>
      <c r="J20" s="48" t="s">
        <v>80</v>
      </c>
      <c r="K20" s="49" t="s">
        <v>70</v>
      </c>
      <c r="L20" s="47" t="s">
        <v>71</v>
      </c>
      <c r="M20" s="47" t="s">
        <v>126</v>
      </c>
      <c r="N20" s="50" t="s">
        <v>127</v>
      </c>
      <c r="O20" s="50" t="s">
        <v>128</v>
      </c>
      <c r="P20" s="52" t="s">
        <v>75</v>
      </c>
      <c r="Q20" s="53"/>
      <c r="R20" s="54">
        <v>7.41</v>
      </c>
      <c r="S20" s="48" t="s">
        <v>76</v>
      </c>
      <c r="T20" s="55">
        <v>56</v>
      </c>
      <c r="U20" s="55">
        <v>34</v>
      </c>
      <c r="V20" s="55">
        <v>40</v>
      </c>
      <c r="W20" s="56">
        <v>8.1999999999999993</v>
      </c>
      <c r="X20" s="22">
        <v>3</v>
      </c>
      <c r="Y20" s="57">
        <f t="shared" si="9"/>
        <v>7.6160000000000005E-2</v>
      </c>
      <c r="Z20" s="56">
        <v>56</v>
      </c>
      <c r="AA20" s="58">
        <f t="shared" si="10"/>
        <v>2205.8823529411766</v>
      </c>
      <c r="AB20" s="47">
        <v>3500</v>
      </c>
      <c r="AC20" s="59">
        <f t="shared" si="11"/>
        <v>1.5866666666666667</v>
      </c>
      <c r="AD20" s="47" t="s">
        <v>129</v>
      </c>
      <c r="AE20" s="60">
        <v>0.435</v>
      </c>
      <c r="AF20" s="59">
        <f t="shared" si="0"/>
        <v>3.2233499999999999</v>
      </c>
      <c r="AG20" s="59">
        <f t="shared" si="1"/>
        <v>12.220016666666666</v>
      </c>
      <c r="AH20" s="61">
        <v>0.05</v>
      </c>
      <c r="AI20" s="59">
        <f t="shared" si="2"/>
        <v>0.9890000000000001</v>
      </c>
      <c r="AJ20" s="60">
        <v>0.06</v>
      </c>
      <c r="AK20" s="62">
        <f t="shared" si="3"/>
        <v>1.1868000000000001</v>
      </c>
      <c r="AL20" s="59">
        <f t="shared" si="12"/>
        <v>1.5109999999999992</v>
      </c>
      <c r="AM20" s="60">
        <v>0.08</v>
      </c>
      <c r="AN20" s="59">
        <f t="shared" si="4"/>
        <v>1.5824</v>
      </c>
      <c r="AO20" s="60">
        <v>0</v>
      </c>
      <c r="AP20" s="62">
        <f t="shared" si="13"/>
        <v>0</v>
      </c>
      <c r="AQ20" s="60">
        <v>0</v>
      </c>
      <c r="AR20" s="62">
        <f t="shared" si="14"/>
        <v>0</v>
      </c>
      <c r="AS20" s="63">
        <v>0</v>
      </c>
      <c r="AT20" s="60">
        <v>0</v>
      </c>
      <c r="AU20" s="62">
        <v>0</v>
      </c>
      <c r="AV20" s="62">
        <f t="shared" si="15"/>
        <v>5.2691999999999997</v>
      </c>
      <c r="AW20" s="59">
        <f t="shared" si="5"/>
        <v>17.489216666666664</v>
      </c>
      <c r="AX20" s="64">
        <f t="shared" si="6"/>
        <v>0.11581311088641745</v>
      </c>
      <c r="AY20" s="65">
        <v>19.78</v>
      </c>
      <c r="AZ20" s="59">
        <f t="shared" si="16"/>
        <v>20.769000000000002</v>
      </c>
      <c r="BA20" s="23">
        <v>42.99</v>
      </c>
      <c r="BB20" s="64">
        <f t="shared" si="17"/>
        <v>0.51688764829030009</v>
      </c>
      <c r="BC20" s="22"/>
      <c r="BD20" s="62">
        <f t="shared" si="7"/>
        <v>0</v>
      </c>
      <c r="BE20" s="59">
        <f t="shared" si="8"/>
        <v>0</v>
      </c>
      <c r="BF20" s="67"/>
    </row>
    <row r="21" spans="1:58" x14ac:dyDescent="0.25">
      <c r="A21" s="46">
        <v>18</v>
      </c>
      <c r="B21" s="47"/>
      <c r="C21" s="47"/>
      <c r="D21" s="48" t="s">
        <v>64</v>
      </c>
      <c r="E21" s="48"/>
      <c r="F21" s="48" t="s">
        <v>65</v>
      </c>
      <c r="G21" s="49" t="s">
        <v>130</v>
      </c>
      <c r="H21" s="48" t="s">
        <v>67</v>
      </c>
      <c r="I21" s="48" t="s">
        <v>79</v>
      </c>
      <c r="J21" s="48" t="s">
        <v>69</v>
      </c>
      <c r="K21" s="49" t="s">
        <v>70</v>
      </c>
      <c r="L21" s="47" t="s">
        <v>82</v>
      </c>
      <c r="M21" s="47" t="s">
        <v>126</v>
      </c>
      <c r="N21" s="50" t="s">
        <v>131</v>
      </c>
      <c r="O21" s="50" t="s">
        <v>132</v>
      </c>
      <c r="P21" s="52" t="s">
        <v>75</v>
      </c>
      <c r="Q21" s="53"/>
      <c r="R21" s="54">
        <v>9.2799999999999994</v>
      </c>
      <c r="S21" s="48" t="s">
        <v>76</v>
      </c>
      <c r="T21" s="55">
        <v>64</v>
      </c>
      <c r="U21" s="55">
        <v>34</v>
      </c>
      <c r="V21" s="55">
        <v>40</v>
      </c>
      <c r="W21" s="56">
        <v>10</v>
      </c>
      <c r="X21" s="22">
        <v>3</v>
      </c>
      <c r="Y21" s="57">
        <f t="shared" si="9"/>
        <v>8.7040000000000006E-2</v>
      </c>
      <c r="Z21" s="56">
        <v>56</v>
      </c>
      <c r="AA21" s="58">
        <f t="shared" si="10"/>
        <v>1930.1470588235293</v>
      </c>
      <c r="AB21" s="47">
        <v>3500</v>
      </c>
      <c r="AC21" s="59">
        <f t="shared" si="11"/>
        <v>1.8133333333333335</v>
      </c>
      <c r="AD21" s="47" t="s">
        <v>77</v>
      </c>
      <c r="AE21" s="60">
        <v>0.435</v>
      </c>
      <c r="AF21" s="59">
        <f t="shared" si="0"/>
        <v>4.0367999999999995</v>
      </c>
      <c r="AG21" s="59">
        <f t="shared" si="1"/>
        <v>15.130133333333333</v>
      </c>
      <c r="AH21" s="61">
        <v>0.05</v>
      </c>
      <c r="AI21" s="59">
        <f t="shared" si="2"/>
        <v>1.2650000000000001</v>
      </c>
      <c r="AJ21" s="60">
        <v>0.06</v>
      </c>
      <c r="AK21" s="62">
        <f t="shared" si="3"/>
        <v>1.518</v>
      </c>
      <c r="AL21" s="59">
        <f t="shared" si="12"/>
        <v>1.2349999999999994</v>
      </c>
      <c r="AM21" s="60">
        <v>0.08</v>
      </c>
      <c r="AN21" s="59">
        <f t="shared" si="4"/>
        <v>2.024</v>
      </c>
      <c r="AO21" s="60">
        <v>0</v>
      </c>
      <c r="AP21" s="62">
        <f t="shared" si="13"/>
        <v>0</v>
      </c>
      <c r="AQ21" s="60">
        <v>0</v>
      </c>
      <c r="AR21" s="62">
        <f t="shared" si="14"/>
        <v>0</v>
      </c>
      <c r="AS21" s="63">
        <v>0</v>
      </c>
      <c r="AT21" s="60">
        <v>0</v>
      </c>
      <c r="AU21" s="62">
        <v>0</v>
      </c>
      <c r="AV21" s="62">
        <f t="shared" si="15"/>
        <v>6.0419999999999998</v>
      </c>
      <c r="AW21" s="59">
        <f t="shared" si="5"/>
        <v>21.172133333333335</v>
      </c>
      <c r="AX21" s="64">
        <f t="shared" si="6"/>
        <v>0.16315678524374172</v>
      </c>
      <c r="AY21" s="65">
        <v>25.3</v>
      </c>
      <c r="AZ21" s="59">
        <f t="shared" si="16"/>
        <v>26.565000000000001</v>
      </c>
      <c r="BA21" s="23">
        <v>54.99</v>
      </c>
      <c r="BB21" s="64">
        <f t="shared" si="17"/>
        <v>0.5169121658483361</v>
      </c>
      <c r="BC21" s="22"/>
      <c r="BD21" s="62">
        <f t="shared" si="7"/>
        <v>0</v>
      </c>
      <c r="BE21" s="59">
        <f t="shared" si="8"/>
        <v>0</v>
      </c>
      <c r="BF21" s="67"/>
    </row>
    <row r="22" spans="1:58" x14ac:dyDescent="0.25">
      <c r="A22" s="46">
        <v>19</v>
      </c>
      <c r="B22" s="47"/>
      <c r="C22" s="47"/>
      <c r="D22" s="48" t="s">
        <v>64</v>
      </c>
      <c r="E22" s="48"/>
      <c r="F22" s="48" t="s">
        <v>65</v>
      </c>
      <c r="G22" s="49" t="s">
        <v>66</v>
      </c>
      <c r="H22" s="48" t="s">
        <v>67</v>
      </c>
      <c r="I22" s="48" t="s">
        <v>79</v>
      </c>
      <c r="J22" s="48" t="s">
        <v>80</v>
      </c>
      <c r="K22" s="49" t="s">
        <v>70</v>
      </c>
      <c r="L22" s="47" t="s">
        <v>85</v>
      </c>
      <c r="M22" s="47" t="s">
        <v>126</v>
      </c>
      <c r="N22" s="50" t="s">
        <v>133</v>
      </c>
      <c r="O22" s="50" t="s">
        <v>134</v>
      </c>
      <c r="P22" s="52" t="s">
        <v>75</v>
      </c>
      <c r="Q22" s="53"/>
      <c r="R22" s="54">
        <v>10.34</v>
      </c>
      <c r="S22" s="48" t="s">
        <v>76</v>
      </c>
      <c r="T22" s="55">
        <v>69</v>
      </c>
      <c r="U22" s="55">
        <v>34</v>
      </c>
      <c r="V22" s="55">
        <v>40</v>
      </c>
      <c r="W22" s="56">
        <v>11.2</v>
      </c>
      <c r="X22" s="22">
        <v>3</v>
      </c>
      <c r="Y22" s="57">
        <f t="shared" si="9"/>
        <v>9.3840000000000007E-2</v>
      </c>
      <c r="Z22" s="56">
        <v>56</v>
      </c>
      <c r="AA22" s="58">
        <f t="shared" si="10"/>
        <v>1790.2813299232737</v>
      </c>
      <c r="AB22" s="47">
        <v>3500</v>
      </c>
      <c r="AC22" s="59">
        <f t="shared" si="11"/>
        <v>1.9550000000000001</v>
      </c>
      <c r="AD22" s="47" t="s">
        <v>77</v>
      </c>
      <c r="AE22" s="60">
        <v>0.435</v>
      </c>
      <c r="AF22" s="59">
        <f t="shared" si="0"/>
        <v>4.4978999999999996</v>
      </c>
      <c r="AG22" s="59">
        <f t="shared" si="1"/>
        <v>16.792899999999999</v>
      </c>
      <c r="AH22" s="61">
        <v>0.05</v>
      </c>
      <c r="AI22" s="59">
        <f t="shared" si="2"/>
        <v>1.4175000000000002</v>
      </c>
      <c r="AJ22" s="60">
        <v>0.06</v>
      </c>
      <c r="AK22" s="62">
        <f t="shared" si="3"/>
        <v>1.7010000000000001</v>
      </c>
      <c r="AL22" s="59">
        <f t="shared" si="12"/>
        <v>1.0824999999999996</v>
      </c>
      <c r="AM22" s="60">
        <v>0.08</v>
      </c>
      <c r="AN22" s="59">
        <f t="shared" si="4"/>
        <v>2.2680000000000002</v>
      </c>
      <c r="AO22" s="60">
        <v>0</v>
      </c>
      <c r="AP22" s="62">
        <f t="shared" si="13"/>
        <v>0</v>
      </c>
      <c r="AQ22" s="60">
        <v>0</v>
      </c>
      <c r="AR22" s="62">
        <f t="shared" si="14"/>
        <v>0</v>
      </c>
      <c r="AS22" s="63">
        <v>0</v>
      </c>
      <c r="AT22" s="60">
        <v>0</v>
      </c>
      <c r="AU22" s="62">
        <v>0</v>
      </c>
      <c r="AV22" s="62">
        <f t="shared" si="15"/>
        <v>6.4689999999999994</v>
      </c>
      <c r="AW22" s="59">
        <f t="shared" si="5"/>
        <v>23.261899999999997</v>
      </c>
      <c r="AX22" s="64">
        <f t="shared" si="6"/>
        <v>0.1794744268077603</v>
      </c>
      <c r="AY22" s="65">
        <v>28.35</v>
      </c>
      <c r="AZ22" s="59">
        <f t="shared" si="16"/>
        <v>29.767500000000002</v>
      </c>
      <c r="BA22" s="23">
        <v>62.99</v>
      </c>
      <c r="BB22" s="64">
        <f t="shared" si="17"/>
        <v>0.52742498809334804</v>
      </c>
      <c r="BC22" s="22"/>
      <c r="BD22" s="62">
        <f t="shared" si="7"/>
        <v>0</v>
      </c>
      <c r="BE22" s="59">
        <f t="shared" si="8"/>
        <v>0</v>
      </c>
      <c r="BF22" s="67"/>
    </row>
    <row r="23" spans="1:58" x14ac:dyDescent="0.25">
      <c r="A23" s="46">
        <v>20</v>
      </c>
      <c r="B23" s="47"/>
      <c r="C23" s="47"/>
      <c r="D23" s="48" t="s">
        <v>64</v>
      </c>
      <c r="E23" s="48"/>
      <c r="F23" s="48" t="s">
        <v>65</v>
      </c>
      <c r="G23" s="49" t="s">
        <v>66</v>
      </c>
      <c r="H23" s="48" t="s">
        <v>67</v>
      </c>
      <c r="I23" s="48" t="s">
        <v>79</v>
      </c>
      <c r="J23" s="48" t="s">
        <v>80</v>
      </c>
      <c r="K23" s="49" t="s">
        <v>70</v>
      </c>
      <c r="L23" s="47" t="s">
        <v>89</v>
      </c>
      <c r="M23" s="47" t="s">
        <v>126</v>
      </c>
      <c r="N23" s="50" t="s">
        <v>135</v>
      </c>
      <c r="O23" s="50" t="s">
        <v>136</v>
      </c>
      <c r="P23" s="52" t="s">
        <v>75</v>
      </c>
      <c r="Q23" s="53"/>
      <c r="R23" s="54">
        <v>11.92</v>
      </c>
      <c r="S23" s="48" t="s">
        <v>76</v>
      </c>
      <c r="T23" s="55">
        <v>81</v>
      </c>
      <c r="U23" s="55">
        <v>34</v>
      </c>
      <c r="V23" s="55">
        <v>40</v>
      </c>
      <c r="W23" s="56">
        <v>12.7</v>
      </c>
      <c r="X23" s="22">
        <v>3</v>
      </c>
      <c r="Y23" s="57">
        <f t="shared" si="9"/>
        <v>0.11015999999999999</v>
      </c>
      <c r="Z23" s="56">
        <v>56</v>
      </c>
      <c r="AA23" s="58">
        <f t="shared" si="10"/>
        <v>1525.0544662309369</v>
      </c>
      <c r="AB23" s="47">
        <v>3500</v>
      </c>
      <c r="AC23" s="59">
        <f t="shared" si="11"/>
        <v>2.2949999999999999</v>
      </c>
      <c r="AD23" s="47" t="s">
        <v>137</v>
      </c>
      <c r="AE23" s="60">
        <v>0.435</v>
      </c>
      <c r="AF23" s="59">
        <f t="shared" si="0"/>
        <v>5.1852</v>
      </c>
      <c r="AG23" s="59">
        <f t="shared" si="1"/>
        <v>19.400199999999998</v>
      </c>
      <c r="AH23" s="61">
        <v>0.05</v>
      </c>
      <c r="AI23" s="59">
        <f t="shared" si="2"/>
        <v>1.7250000000000001</v>
      </c>
      <c r="AJ23" s="60">
        <v>0.06</v>
      </c>
      <c r="AK23" s="62">
        <f t="shared" si="3"/>
        <v>2.0699999999999998</v>
      </c>
      <c r="AL23" s="59">
        <f t="shared" si="12"/>
        <v>0.77499999999999858</v>
      </c>
      <c r="AM23" s="60">
        <v>0.08</v>
      </c>
      <c r="AN23" s="59">
        <f t="shared" si="4"/>
        <v>2.7600000000000002</v>
      </c>
      <c r="AO23" s="60">
        <v>0</v>
      </c>
      <c r="AP23" s="62">
        <f t="shared" si="13"/>
        <v>0</v>
      </c>
      <c r="AQ23" s="60">
        <v>0</v>
      </c>
      <c r="AR23" s="62">
        <f t="shared" si="14"/>
        <v>0</v>
      </c>
      <c r="AS23" s="63">
        <v>0</v>
      </c>
      <c r="AT23" s="60">
        <v>0</v>
      </c>
      <c r="AU23" s="62">
        <v>0</v>
      </c>
      <c r="AV23" s="62">
        <f t="shared" si="15"/>
        <v>7.3299999999999983</v>
      </c>
      <c r="AW23" s="59">
        <f t="shared" si="5"/>
        <v>26.730199999999996</v>
      </c>
      <c r="AX23" s="64">
        <f t="shared" si="6"/>
        <v>0.22521159420289866</v>
      </c>
      <c r="AY23" s="65">
        <v>34.5</v>
      </c>
      <c r="AZ23" s="59">
        <f t="shared" si="16"/>
        <v>36.225000000000001</v>
      </c>
      <c r="BA23" s="23">
        <v>74.989999999999995</v>
      </c>
      <c r="BB23" s="64">
        <f t="shared" si="17"/>
        <v>0.51693559141218826</v>
      </c>
      <c r="BC23" s="22"/>
      <c r="BD23" s="62">
        <f t="shared" si="7"/>
        <v>0</v>
      </c>
      <c r="BE23" s="59">
        <f t="shared" si="8"/>
        <v>0</v>
      </c>
      <c r="BF23" s="67"/>
    </row>
    <row r="24" spans="1:58" x14ac:dyDescent="0.25">
      <c r="A24" s="46">
        <v>21</v>
      </c>
      <c r="B24" s="47"/>
      <c r="C24" s="47"/>
      <c r="D24" s="48" t="s">
        <v>64</v>
      </c>
      <c r="E24" s="48"/>
      <c r="F24" s="48" t="s">
        <v>65</v>
      </c>
      <c r="G24" s="49" t="s">
        <v>66</v>
      </c>
      <c r="H24" s="48" t="s">
        <v>67</v>
      </c>
      <c r="I24" s="48" t="s">
        <v>79</v>
      </c>
      <c r="J24" s="48" t="s">
        <v>80</v>
      </c>
      <c r="K24" s="49" t="s">
        <v>106</v>
      </c>
      <c r="L24" s="47" t="s">
        <v>71</v>
      </c>
      <c r="M24" s="47" t="s">
        <v>138</v>
      </c>
      <c r="N24" s="50" t="s">
        <v>139</v>
      </c>
      <c r="O24" s="50" t="s">
        <v>140</v>
      </c>
      <c r="P24" s="52" t="s">
        <v>75</v>
      </c>
      <c r="Q24" s="53"/>
      <c r="R24" s="54">
        <v>7.41</v>
      </c>
      <c r="S24" s="48" t="s">
        <v>76</v>
      </c>
      <c r="T24" s="55">
        <v>56</v>
      </c>
      <c r="U24" s="55">
        <v>34</v>
      </c>
      <c r="V24" s="55">
        <v>40</v>
      </c>
      <c r="W24" s="56">
        <v>8.1999999999999993</v>
      </c>
      <c r="X24" s="22">
        <v>3</v>
      </c>
      <c r="Y24" s="57">
        <f t="shared" si="9"/>
        <v>7.6160000000000005E-2</v>
      </c>
      <c r="Z24" s="56">
        <v>56</v>
      </c>
      <c r="AA24" s="58">
        <f t="shared" si="10"/>
        <v>2205.8823529411766</v>
      </c>
      <c r="AB24" s="47">
        <v>3500</v>
      </c>
      <c r="AC24" s="59">
        <f t="shared" si="11"/>
        <v>1.5866666666666667</v>
      </c>
      <c r="AD24" s="47" t="s">
        <v>77</v>
      </c>
      <c r="AE24" s="60">
        <v>0.435</v>
      </c>
      <c r="AF24" s="59">
        <f t="shared" si="0"/>
        <v>3.2233499999999999</v>
      </c>
      <c r="AG24" s="59">
        <f t="shared" si="1"/>
        <v>12.220016666666666</v>
      </c>
      <c r="AH24" s="61">
        <v>0.05</v>
      </c>
      <c r="AI24" s="59">
        <f t="shared" si="2"/>
        <v>0.9890000000000001</v>
      </c>
      <c r="AJ24" s="60">
        <v>0.06</v>
      </c>
      <c r="AK24" s="62">
        <f t="shared" si="3"/>
        <v>1.1868000000000001</v>
      </c>
      <c r="AL24" s="59">
        <f t="shared" si="12"/>
        <v>1.5109999999999992</v>
      </c>
      <c r="AM24" s="60">
        <v>0.08</v>
      </c>
      <c r="AN24" s="59">
        <f t="shared" si="4"/>
        <v>1.5824</v>
      </c>
      <c r="AO24" s="60">
        <v>0</v>
      </c>
      <c r="AP24" s="62">
        <f t="shared" si="13"/>
        <v>0</v>
      </c>
      <c r="AQ24" s="60">
        <v>0</v>
      </c>
      <c r="AR24" s="62">
        <f t="shared" si="14"/>
        <v>0</v>
      </c>
      <c r="AS24" s="63">
        <v>0</v>
      </c>
      <c r="AT24" s="60">
        <v>0</v>
      </c>
      <c r="AU24" s="62">
        <v>0</v>
      </c>
      <c r="AV24" s="62">
        <f t="shared" si="15"/>
        <v>5.2691999999999997</v>
      </c>
      <c r="AW24" s="59">
        <f t="shared" si="5"/>
        <v>17.489216666666664</v>
      </c>
      <c r="AX24" s="64">
        <f t="shared" si="6"/>
        <v>0.11581311088641745</v>
      </c>
      <c r="AY24" s="65">
        <v>19.78</v>
      </c>
      <c r="AZ24" s="59">
        <f t="shared" si="16"/>
        <v>20.769000000000002</v>
      </c>
      <c r="BA24" s="23">
        <v>42.99</v>
      </c>
      <c r="BB24" s="64">
        <f t="shared" si="17"/>
        <v>0.51688764829030009</v>
      </c>
      <c r="BC24" s="22"/>
      <c r="BD24" s="62">
        <f t="shared" si="7"/>
        <v>0</v>
      </c>
      <c r="BE24" s="59">
        <f t="shared" si="8"/>
        <v>0</v>
      </c>
      <c r="BF24" s="67"/>
    </row>
    <row r="25" spans="1:58" x14ac:dyDescent="0.25">
      <c r="A25" s="46">
        <v>22</v>
      </c>
      <c r="B25" s="47"/>
      <c r="C25" s="47"/>
      <c r="D25" s="48" t="s">
        <v>64</v>
      </c>
      <c r="E25" s="48"/>
      <c r="F25" s="48" t="s">
        <v>65</v>
      </c>
      <c r="G25" s="49" t="s">
        <v>66</v>
      </c>
      <c r="H25" s="48" t="s">
        <v>67</v>
      </c>
      <c r="I25" s="48" t="s">
        <v>79</v>
      </c>
      <c r="J25" s="48" t="s">
        <v>80</v>
      </c>
      <c r="K25" s="49" t="s">
        <v>70</v>
      </c>
      <c r="L25" s="47" t="s">
        <v>82</v>
      </c>
      <c r="M25" s="47" t="s">
        <v>138</v>
      </c>
      <c r="N25" s="50" t="s">
        <v>141</v>
      </c>
      <c r="O25" s="50" t="s">
        <v>142</v>
      </c>
      <c r="P25" s="52" t="s">
        <v>75</v>
      </c>
      <c r="Q25" s="53"/>
      <c r="R25" s="54">
        <v>9.2799999999999994</v>
      </c>
      <c r="S25" s="48" t="s">
        <v>76</v>
      </c>
      <c r="T25" s="55">
        <v>64</v>
      </c>
      <c r="U25" s="55">
        <v>34</v>
      </c>
      <c r="V25" s="55">
        <v>40</v>
      </c>
      <c r="W25" s="56">
        <v>10</v>
      </c>
      <c r="X25" s="22">
        <v>3</v>
      </c>
      <c r="Y25" s="57">
        <f t="shared" si="9"/>
        <v>8.7040000000000006E-2</v>
      </c>
      <c r="Z25" s="56">
        <v>56</v>
      </c>
      <c r="AA25" s="58">
        <f t="shared" si="10"/>
        <v>1930.1470588235293</v>
      </c>
      <c r="AB25" s="47">
        <v>3500</v>
      </c>
      <c r="AC25" s="59">
        <f t="shared" si="11"/>
        <v>1.8133333333333335</v>
      </c>
      <c r="AD25" s="47" t="s">
        <v>77</v>
      </c>
      <c r="AE25" s="60">
        <v>0.435</v>
      </c>
      <c r="AF25" s="59">
        <f t="shared" si="0"/>
        <v>4.0367999999999995</v>
      </c>
      <c r="AG25" s="59">
        <f t="shared" si="1"/>
        <v>15.130133333333333</v>
      </c>
      <c r="AH25" s="61">
        <v>0.05</v>
      </c>
      <c r="AI25" s="59">
        <f t="shared" si="2"/>
        <v>1.2650000000000001</v>
      </c>
      <c r="AJ25" s="60">
        <v>0.06</v>
      </c>
      <c r="AK25" s="62">
        <f t="shared" si="3"/>
        <v>1.518</v>
      </c>
      <c r="AL25" s="59">
        <f t="shared" si="12"/>
        <v>1.2349999999999994</v>
      </c>
      <c r="AM25" s="60">
        <v>0.08</v>
      </c>
      <c r="AN25" s="59">
        <f t="shared" si="4"/>
        <v>2.024</v>
      </c>
      <c r="AO25" s="60">
        <v>0</v>
      </c>
      <c r="AP25" s="62">
        <f t="shared" si="13"/>
        <v>0</v>
      </c>
      <c r="AQ25" s="60">
        <v>0</v>
      </c>
      <c r="AR25" s="62">
        <f t="shared" si="14"/>
        <v>0</v>
      </c>
      <c r="AS25" s="63">
        <v>0</v>
      </c>
      <c r="AT25" s="60">
        <v>0</v>
      </c>
      <c r="AU25" s="62">
        <v>0</v>
      </c>
      <c r="AV25" s="62">
        <f t="shared" si="15"/>
        <v>6.0419999999999998</v>
      </c>
      <c r="AW25" s="59">
        <f t="shared" si="5"/>
        <v>21.172133333333335</v>
      </c>
      <c r="AX25" s="64">
        <f t="shared" si="6"/>
        <v>0.16315678524374172</v>
      </c>
      <c r="AY25" s="65">
        <v>25.3</v>
      </c>
      <c r="AZ25" s="59">
        <f t="shared" si="16"/>
        <v>26.565000000000001</v>
      </c>
      <c r="BA25" s="23">
        <v>54.99</v>
      </c>
      <c r="BB25" s="64">
        <f t="shared" si="17"/>
        <v>0.5169121658483361</v>
      </c>
      <c r="BC25" s="22"/>
      <c r="BD25" s="62">
        <f t="shared" si="7"/>
        <v>0</v>
      </c>
      <c r="BE25" s="59">
        <f t="shared" si="8"/>
        <v>0</v>
      </c>
      <c r="BF25" s="67"/>
    </row>
    <row r="26" spans="1:58" x14ac:dyDescent="0.25">
      <c r="A26" s="46">
        <v>23</v>
      </c>
      <c r="B26" s="47"/>
      <c r="C26" s="47"/>
      <c r="D26" s="48" t="s">
        <v>64</v>
      </c>
      <c r="E26" s="48"/>
      <c r="F26" s="48" t="s">
        <v>65</v>
      </c>
      <c r="G26" s="49" t="s">
        <v>66</v>
      </c>
      <c r="H26" s="48" t="s">
        <v>67</v>
      </c>
      <c r="I26" s="48" t="s">
        <v>79</v>
      </c>
      <c r="J26" s="48" t="s">
        <v>88</v>
      </c>
      <c r="K26" s="49" t="s">
        <v>70</v>
      </c>
      <c r="L26" s="47" t="s">
        <v>85</v>
      </c>
      <c r="M26" s="47" t="s">
        <v>138</v>
      </c>
      <c r="N26" s="50" t="s">
        <v>143</v>
      </c>
      <c r="O26" s="51" t="s">
        <v>144</v>
      </c>
      <c r="P26" s="52" t="s">
        <v>75</v>
      </c>
      <c r="Q26" s="53"/>
      <c r="R26" s="54">
        <v>10.34</v>
      </c>
      <c r="S26" s="48" t="s">
        <v>76</v>
      </c>
      <c r="T26" s="55">
        <v>69</v>
      </c>
      <c r="U26" s="55">
        <v>34</v>
      </c>
      <c r="V26" s="55">
        <v>40</v>
      </c>
      <c r="W26" s="56">
        <v>11.2</v>
      </c>
      <c r="X26" s="22">
        <v>3</v>
      </c>
      <c r="Y26" s="57">
        <f t="shared" si="9"/>
        <v>9.3840000000000007E-2</v>
      </c>
      <c r="Z26" s="56">
        <v>56</v>
      </c>
      <c r="AA26" s="58">
        <f t="shared" si="10"/>
        <v>1790.2813299232737</v>
      </c>
      <c r="AB26" s="47">
        <v>3500</v>
      </c>
      <c r="AC26" s="59">
        <f t="shared" si="11"/>
        <v>1.9550000000000001</v>
      </c>
      <c r="AD26" s="47" t="s">
        <v>77</v>
      </c>
      <c r="AE26" s="60">
        <v>0.435</v>
      </c>
      <c r="AF26" s="59">
        <f t="shared" si="0"/>
        <v>4.4978999999999996</v>
      </c>
      <c r="AG26" s="59">
        <f t="shared" si="1"/>
        <v>16.792899999999999</v>
      </c>
      <c r="AH26" s="61">
        <v>0.05</v>
      </c>
      <c r="AI26" s="59">
        <f t="shared" si="2"/>
        <v>1.4175000000000002</v>
      </c>
      <c r="AJ26" s="60">
        <v>0.06</v>
      </c>
      <c r="AK26" s="62">
        <f t="shared" si="3"/>
        <v>1.7010000000000001</v>
      </c>
      <c r="AL26" s="59">
        <f t="shared" si="12"/>
        <v>1.0824999999999996</v>
      </c>
      <c r="AM26" s="60">
        <v>0.08</v>
      </c>
      <c r="AN26" s="59">
        <f t="shared" si="4"/>
        <v>2.2680000000000002</v>
      </c>
      <c r="AO26" s="60">
        <v>0</v>
      </c>
      <c r="AP26" s="62">
        <f t="shared" si="13"/>
        <v>0</v>
      </c>
      <c r="AQ26" s="60">
        <v>0</v>
      </c>
      <c r="AR26" s="62">
        <f t="shared" si="14"/>
        <v>0</v>
      </c>
      <c r="AS26" s="63">
        <v>0</v>
      </c>
      <c r="AT26" s="60">
        <v>0</v>
      </c>
      <c r="AU26" s="62">
        <v>0</v>
      </c>
      <c r="AV26" s="62">
        <f t="shared" si="15"/>
        <v>6.4689999999999994</v>
      </c>
      <c r="AW26" s="59">
        <f t="shared" si="5"/>
        <v>23.261899999999997</v>
      </c>
      <c r="AX26" s="64">
        <f t="shared" si="6"/>
        <v>0.1794744268077603</v>
      </c>
      <c r="AY26" s="65">
        <v>28.35</v>
      </c>
      <c r="AZ26" s="59">
        <f t="shared" si="16"/>
        <v>29.767500000000002</v>
      </c>
      <c r="BA26" s="23">
        <v>62.99</v>
      </c>
      <c r="BB26" s="64">
        <f t="shared" si="17"/>
        <v>0.52742498809334804</v>
      </c>
      <c r="BC26" s="22"/>
      <c r="BD26" s="62">
        <f t="shared" si="7"/>
        <v>0</v>
      </c>
      <c r="BE26" s="59">
        <f t="shared" si="8"/>
        <v>0</v>
      </c>
      <c r="BF26" s="67"/>
    </row>
    <row r="27" spans="1:58" x14ac:dyDescent="0.25">
      <c r="A27" s="46">
        <v>24</v>
      </c>
      <c r="B27" s="47"/>
      <c r="C27" s="47"/>
      <c r="D27" s="48" t="s">
        <v>64</v>
      </c>
      <c r="E27" s="48"/>
      <c r="F27" s="48" t="s">
        <v>65</v>
      </c>
      <c r="G27" s="49" t="s">
        <v>66</v>
      </c>
      <c r="H27" s="48" t="s">
        <v>67</v>
      </c>
      <c r="I27" s="48" t="s">
        <v>79</v>
      </c>
      <c r="J27" s="48" t="s">
        <v>80</v>
      </c>
      <c r="K27" s="49" t="s">
        <v>70</v>
      </c>
      <c r="L27" s="47" t="s">
        <v>89</v>
      </c>
      <c r="M27" s="47" t="s">
        <v>138</v>
      </c>
      <c r="N27" s="50" t="s">
        <v>145</v>
      </c>
      <c r="O27" s="50" t="s">
        <v>146</v>
      </c>
      <c r="P27" s="52" t="s">
        <v>75</v>
      </c>
      <c r="Q27" s="53"/>
      <c r="R27" s="54">
        <v>11.92</v>
      </c>
      <c r="S27" s="48" t="s">
        <v>76</v>
      </c>
      <c r="T27" s="55">
        <v>81</v>
      </c>
      <c r="U27" s="55">
        <v>34</v>
      </c>
      <c r="V27" s="55">
        <v>40</v>
      </c>
      <c r="W27" s="56">
        <v>12.7</v>
      </c>
      <c r="X27" s="22">
        <v>3</v>
      </c>
      <c r="Y27" s="57">
        <f t="shared" si="9"/>
        <v>0.11015999999999999</v>
      </c>
      <c r="Z27" s="56">
        <v>56</v>
      </c>
      <c r="AA27" s="58">
        <f t="shared" si="10"/>
        <v>1525.0544662309369</v>
      </c>
      <c r="AB27" s="47">
        <v>3500</v>
      </c>
      <c r="AC27" s="59">
        <f t="shared" si="11"/>
        <v>2.2949999999999999</v>
      </c>
      <c r="AD27" s="47" t="s">
        <v>129</v>
      </c>
      <c r="AE27" s="60">
        <v>0.435</v>
      </c>
      <c r="AF27" s="59">
        <f t="shared" si="0"/>
        <v>5.1852</v>
      </c>
      <c r="AG27" s="59">
        <f t="shared" si="1"/>
        <v>19.400199999999998</v>
      </c>
      <c r="AH27" s="61">
        <v>0.05</v>
      </c>
      <c r="AI27" s="59">
        <f t="shared" si="2"/>
        <v>1.7250000000000001</v>
      </c>
      <c r="AJ27" s="60">
        <v>0.06</v>
      </c>
      <c r="AK27" s="62">
        <f t="shared" si="3"/>
        <v>2.0699999999999998</v>
      </c>
      <c r="AL27" s="59">
        <f t="shared" si="12"/>
        <v>0.77499999999999858</v>
      </c>
      <c r="AM27" s="60">
        <v>0.08</v>
      </c>
      <c r="AN27" s="59">
        <f t="shared" si="4"/>
        <v>2.7600000000000002</v>
      </c>
      <c r="AO27" s="60">
        <v>0</v>
      </c>
      <c r="AP27" s="62">
        <f t="shared" si="13"/>
        <v>0</v>
      </c>
      <c r="AQ27" s="60">
        <v>0</v>
      </c>
      <c r="AR27" s="62">
        <f t="shared" si="14"/>
        <v>0</v>
      </c>
      <c r="AS27" s="63">
        <v>0</v>
      </c>
      <c r="AT27" s="60">
        <v>0</v>
      </c>
      <c r="AU27" s="62">
        <v>0</v>
      </c>
      <c r="AV27" s="62">
        <f t="shared" si="15"/>
        <v>7.3299999999999983</v>
      </c>
      <c r="AW27" s="59">
        <f t="shared" si="5"/>
        <v>26.730199999999996</v>
      </c>
      <c r="AX27" s="64">
        <f t="shared" si="6"/>
        <v>0.22521159420289866</v>
      </c>
      <c r="AY27" s="65">
        <v>34.5</v>
      </c>
      <c r="AZ27" s="59">
        <f t="shared" si="16"/>
        <v>36.225000000000001</v>
      </c>
      <c r="BA27" s="23">
        <v>74.989999999999995</v>
      </c>
      <c r="BB27" s="64">
        <f t="shared" si="17"/>
        <v>0.51693559141218826</v>
      </c>
      <c r="BC27" s="22"/>
      <c r="BD27" s="62">
        <f t="shared" si="7"/>
        <v>0</v>
      </c>
      <c r="BE27" s="59">
        <f t="shared" si="8"/>
        <v>0</v>
      </c>
      <c r="BF27" s="67"/>
    </row>
    <row r="28" spans="1:58" x14ac:dyDescent="0.25">
      <c r="A28" s="46">
        <v>25</v>
      </c>
      <c r="B28" s="47"/>
      <c r="C28" s="47"/>
      <c r="D28" s="48" t="s">
        <v>64</v>
      </c>
      <c r="E28" s="48"/>
      <c r="F28" s="48" t="s">
        <v>65</v>
      </c>
      <c r="G28" s="49" t="s">
        <v>66</v>
      </c>
      <c r="H28" s="48" t="s">
        <v>67</v>
      </c>
      <c r="I28" s="48" t="s">
        <v>68</v>
      </c>
      <c r="J28" s="48" t="s">
        <v>80</v>
      </c>
      <c r="K28" s="49" t="s">
        <v>70</v>
      </c>
      <c r="L28" s="47" t="s">
        <v>71</v>
      </c>
      <c r="M28" s="47" t="s">
        <v>147</v>
      </c>
      <c r="N28" s="68" t="s">
        <v>148</v>
      </c>
      <c r="O28" s="69" t="s">
        <v>149</v>
      </c>
      <c r="P28" s="52" t="s">
        <v>75</v>
      </c>
      <c r="Q28" s="53"/>
      <c r="R28" s="54">
        <v>7.41</v>
      </c>
      <c r="S28" s="48" t="s">
        <v>76</v>
      </c>
      <c r="T28" s="55">
        <v>56</v>
      </c>
      <c r="U28" s="55">
        <v>34</v>
      </c>
      <c r="V28" s="55">
        <v>40</v>
      </c>
      <c r="W28" s="56">
        <v>8.1999999999999993</v>
      </c>
      <c r="X28" s="22">
        <v>3</v>
      </c>
      <c r="Y28" s="57">
        <f t="shared" si="9"/>
        <v>7.6160000000000005E-2</v>
      </c>
      <c r="Z28" s="56">
        <v>56</v>
      </c>
      <c r="AA28" s="58">
        <f t="shared" si="10"/>
        <v>2205.8823529411766</v>
      </c>
      <c r="AB28" s="47">
        <v>3500</v>
      </c>
      <c r="AC28" s="59">
        <f t="shared" si="11"/>
        <v>1.5866666666666667</v>
      </c>
      <c r="AD28" s="47" t="s">
        <v>77</v>
      </c>
      <c r="AE28" s="60">
        <v>0.435</v>
      </c>
      <c r="AF28" s="59">
        <f t="shared" si="0"/>
        <v>3.2233499999999999</v>
      </c>
      <c r="AG28" s="59">
        <f t="shared" si="1"/>
        <v>12.220016666666666</v>
      </c>
      <c r="AH28" s="61">
        <v>0.05</v>
      </c>
      <c r="AI28" s="59">
        <f t="shared" si="2"/>
        <v>0.9890000000000001</v>
      </c>
      <c r="AJ28" s="60">
        <v>0.06</v>
      </c>
      <c r="AK28" s="62">
        <f t="shared" si="3"/>
        <v>1.1868000000000001</v>
      </c>
      <c r="AL28" s="59">
        <f t="shared" si="12"/>
        <v>1.5109999999999992</v>
      </c>
      <c r="AM28" s="60">
        <v>0.08</v>
      </c>
      <c r="AN28" s="59">
        <f t="shared" si="4"/>
        <v>1.5824</v>
      </c>
      <c r="AO28" s="60">
        <v>0</v>
      </c>
      <c r="AP28" s="62">
        <f t="shared" si="13"/>
        <v>0</v>
      </c>
      <c r="AQ28" s="60">
        <v>0</v>
      </c>
      <c r="AR28" s="62">
        <f t="shared" si="14"/>
        <v>0</v>
      </c>
      <c r="AS28" s="63">
        <v>0</v>
      </c>
      <c r="AT28" s="60">
        <v>0</v>
      </c>
      <c r="AU28" s="62">
        <v>0</v>
      </c>
      <c r="AV28" s="62">
        <f t="shared" si="15"/>
        <v>5.2691999999999997</v>
      </c>
      <c r="AW28" s="59">
        <f t="shared" si="5"/>
        <v>17.489216666666664</v>
      </c>
      <c r="AX28" s="64">
        <f t="shared" si="6"/>
        <v>0.11581311088641745</v>
      </c>
      <c r="AY28" s="65">
        <v>19.78</v>
      </c>
      <c r="AZ28" s="59">
        <f t="shared" si="16"/>
        <v>20.769000000000002</v>
      </c>
      <c r="BA28" s="23">
        <v>42.99</v>
      </c>
      <c r="BB28" s="64">
        <f t="shared" si="17"/>
        <v>0.51688764829030009</v>
      </c>
      <c r="BC28" s="22"/>
      <c r="BD28" s="62">
        <f t="shared" si="7"/>
        <v>0</v>
      </c>
      <c r="BE28" s="59">
        <f t="shared" si="8"/>
        <v>0</v>
      </c>
      <c r="BF28" s="67"/>
    </row>
    <row r="29" spans="1:58" x14ac:dyDescent="0.25">
      <c r="A29" s="46">
        <v>26</v>
      </c>
      <c r="B29" s="47"/>
      <c r="C29" s="47"/>
      <c r="D29" s="48" t="s">
        <v>64</v>
      </c>
      <c r="E29" s="48"/>
      <c r="F29" s="48" t="s">
        <v>65</v>
      </c>
      <c r="G29" s="49" t="s">
        <v>66</v>
      </c>
      <c r="H29" s="48" t="s">
        <v>67</v>
      </c>
      <c r="I29" s="48" t="s">
        <v>79</v>
      </c>
      <c r="J29" s="48" t="s">
        <v>80</v>
      </c>
      <c r="K29" s="49" t="s">
        <v>70</v>
      </c>
      <c r="L29" s="47" t="s">
        <v>82</v>
      </c>
      <c r="M29" s="47" t="s">
        <v>147</v>
      </c>
      <c r="N29" s="68" t="s">
        <v>150</v>
      </c>
      <c r="O29" s="69" t="s">
        <v>151</v>
      </c>
      <c r="P29" s="52" t="s">
        <v>75</v>
      </c>
      <c r="Q29" s="53"/>
      <c r="R29" s="54">
        <v>9.2799999999999994</v>
      </c>
      <c r="S29" s="48" t="s">
        <v>76</v>
      </c>
      <c r="T29" s="55">
        <v>64</v>
      </c>
      <c r="U29" s="55">
        <v>34</v>
      </c>
      <c r="V29" s="55">
        <v>40</v>
      </c>
      <c r="W29" s="56">
        <v>10</v>
      </c>
      <c r="X29" s="22">
        <v>3</v>
      </c>
      <c r="Y29" s="57">
        <f t="shared" si="9"/>
        <v>8.7040000000000006E-2</v>
      </c>
      <c r="Z29" s="56">
        <v>56</v>
      </c>
      <c r="AA29" s="58">
        <f t="shared" si="10"/>
        <v>1930.1470588235293</v>
      </c>
      <c r="AB29" s="47">
        <v>3500</v>
      </c>
      <c r="AC29" s="59">
        <f t="shared" si="11"/>
        <v>1.8133333333333335</v>
      </c>
      <c r="AD29" s="47" t="s">
        <v>77</v>
      </c>
      <c r="AE29" s="60">
        <v>0.435</v>
      </c>
      <c r="AF29" s="59">
        <f t="shared" si="0"/>
        <v>4.0367999999999995</v>
      </c>
      <c r="AG29" s="59">
        <f t="shared" si="1"/>
        <v>15.130133333333333</v>
      </c>
      <c r="AH29" s="61">
        <v>0.05</v>
      </c>
      <c r="AI29" s="59">
        <f t="shared" si="2"/>
        <v>1.2650000000000001</v>
      </c>
      <c r="AJ29" s="60">
        <v>0.06</v>
      </c>
      <c r="AK29" s="62">
        <f t="shared" si="3"/>
        <v>1.518</v>
      </c>
      <c r="AL29" s="59">
        <f t="shared" si="12"/>
        <v>1.2349999999999994</v>
      </c>
      <c r="AM29" s="60">
        <v>0.08</v>
      </c>
      <c r="AN29" s="59">
        <f t="shared" si="4"/>
        <v>2.024</v>
      </c>
      <c r="AO29" s="60">
        <v>0</v>
      </c>
      <c r="AP29" s="62">
        <f t="shared" si="13"/>
        <v>0</v>
      </c>
      <c r="AQ29" s="60">
        <v>0</v>
      </c>
      <c r="AR29" s="62">
        <f t="shared" si="14"/>
        <v>0</v>
      </c>
      <c r="AS29" s="63">
        <v>0</v>
      </c>
      <c r="AT29" s="60">
        <v>0</v>
      </c>
      <c r="AU29" s="62">
        <v>0</v>
      </c>
      <c r="AV29" s="62">
        <f t="shared" si="15"/>
        <v>6.0419999999999998</v>
      </c>
      <c r="AW29" s="59">
        <f t="shared" si="5"/>
        <v>21.172133333333335</v>
      </c>
      <c r="AX29" s="64">
        <f t="shared" si="6"/>
        <v>0.16315678524374172</v>
      </c>
      <c r="AY29" s="65">
        <v>25.3</v>
      </c>
      <c r="AZ29" s="59">
        <f t="shared" si="16"/>
        <v>26.565000000000001</v>
      </c>
      <c r="BA29" s="23">
        <v>54.99</v>
      </c>
      <c r="BB29" s="64">
        <f t="shared" si="17"/>
        <v>0.5169121658483361</v>
      </c>
      <c r="BC29" s="22"/>
      <c r="BD29" s="62">
        <f t="shared" si="7"/>
        <v>0</v>
      </c>
      <c r="BE29" s="59">
        <f t="shared" si="8"/>
        <v>0</v>
      </c>
      <c r="BF29" s="67"/>
    </row>
    <row r="30" spans="1:58" x14ac:dyDescent="0.25">
      <c r="A30" s="46">
        <v>27</v>
      </c>
      <c r="B30" s="47"/>
      <c r="C30" s="47"/>
      <c r="D30" s="48" t="s">
        <v>64</v>
      </c>
      <c r="E30" s="48"/>
      <c r="F30" s="48" t="s">
        <v>65</v>
      </c>
      <c r="G30" s="49" t="s">
        <v>130</v>
      </c>
      <c r="H30" s="48" t="s">
        <v>67</v>
      </c>
      <c r="I30" s="48" t="s">
        <v>125</v>
      </c>
      <c r="J30" s="48" t="s">
        <v>80</v>
      </c>
      <c r="K30" s="49" t="s">
        <v>70</v>
      </c>
      <c r="L30" s="47" t="s">
        <v>85</v>
      </c>
      <c r="M30" s="47" t="s">
        <v>147</v>
      </c>
      <c r="N30" s="68" t="s">
        <v>152</v>
      </c>
      <c r="O30" s="69" t="s">
        <v>153</v>
      </c>
      <c r="P30" s="52" t="s">
        <v>75</v>
      </c>
      <c r="Q30" s="53"/>
      <c r="R30" s="54">
        <v>10.34</v>
      </c>
      <c r="S30" s="48" t="s">
        <v>76</v>
      </c>
      <c r="T30" s="55">
        <v>69</v>
      </c>
      <c r="U30" s="55">
        <v>34</v>
      </c>
      <c r="V30" s="55">
        <v>40</v>
      </c>
      <c r="W30" s="56">
        <v>11.2</v>
      </c>
      <c r="X30" s="22">
        <v>3</v>
      </c>
      <c r="Y30" s="57">
        <f t="shared" si="9"/>
        <v>9.3840000000000007E-2</v>
      </c>
      <c r="Z30" s="56">
        <v>56</v>
      </c>
      <c r="AA30" s="58">
        <f t="shared" si="10"/>
        <v>1790.2813299232737</v>
      </c>
      <c r="AB30" s="47">
        <v>3500</v>
      </c>
      <c r="AC30" s="59">
        <f t="shared" si="11"/>
        <v>1.9550000000000001</v>
      </c>
      <c r="AD30" s="47" t="s">
        <v>77</v>
      </c>
      <c r="AE30" s="60">
        <v>0.435</v>
      </c>
      <c r="AF30" s="59">
        <f t="shared" si="0"/>
        <v>4.4978999999999996</v>
      </c>
      <c r="AG30" s="59">
        <f t="shared" si="1"/>
        <v>16.792899999999999</v>
      </c>
      <c r="AH30" s="61">
        <v>0.05</v>
      </c>
      <c r="AI30" s="59">
        <f t="shared" si="2"/>
        <v>1.4175000000000002</v>
      </c>
      <c r="AJ30" s="60">
        <v>0.06</v>
      </c>
      <c r="AK30" s="62">
        <f t="shared" si="3"/>
        <v>1.7010000000000001</v>
      </c>
      <c r="AL30" s="59">
        <f t="shared" si="12"/>
        <v>1.0824999999999996</v>
      </c>
      <c r="AM30" s="60">
        <v>0.08</v>
      </c>
      <c r="AN30" s="59">
        <f t="shared" si="4"/>
        <v>2.2680000000000002</v>
      </c>
      <c r="AO30" s="60">
        <v>0</v>
      </c>
      <c r="AP30" s="62">
        <f t="shared" si="13"/>
        <v>0</v>
      </c>
      <c r="AQ30" s="60">
        <v>0</v>
      </c>
      <c r="AR30" s="62">
        <f t="shared" si="14"/>
        <v>0</v>
      </c>
      <c r="AS30" s="63">
        <v>0</v>
      </c>
      <c r="AT30" s="60">
        <v>0</v>
      </c>
      <c r="AU30" s="62">
        <v>0</v>
      </c>
      <c r="AV30" s="62">
        <f t="shared" si="15"/>
        <v>6.4689999999999994</v>
      </c>
      <c r="AW30" s="59">
        <f t="shared" si="5"/>
        <v>23.261899999999997</v>
      </c>
      <c r="AX30" s="64">
        <f t="shared" si="6"/>
        <v>0.1794744268077603</v>
      </c>
      <c r="AY30" s="65">
        <v>28.35</v>
      </c>
      <c r="AZ30" s="59">
        <f t="shared" si="16"/>
        <v>29.767500000000002</v>
      </c>
      <c r="BA30" s="23">
        <v>62.99</v>
      </c>
      <c r="BB30" s="64">
        <f t="shared" si="17"/>
        <v>0.52742498809334804</v>
      </c>
      <c r="BC30" s="22"/>
      <c r="BD30" s="62">
        <f t="shared" si="7"/>
        <v>0</v>
      </c>
      <c r="BE30" s="59">
        <f t="shared" si="8"/>
        <v>0</v>
      </c>
      <c r="BF30" s="67"/>
    </row>
    <row r="31" spans="1:58" x14ac:dyDescent="0.25">
      <c r="A31" s="46">
        <v>28</v>
      </c>
      <c r="B31" s="47"/>
      <c r="C31" s="47"/>
      <c r="D31" s="48" t="s">
        <v>64</v>
      </c>
      <c r="E31" s="48"/>
      <c r="F31" s="48" t="s">
        <v>65</v>
      </c>
      <c r="G31" s="49" t="s">
        <v>66</v>
      </c>
      <c r="H31" s="48" t="s">
        <v>154</v>
      </c>
      <c r="I31" s="48" t="s">
        <v>79</v>
      </c>
      <c r="J31" s="48" t="s">
        <v>80</v>
      </c>
      <c r="K31" s="49" t="s">
        <v>70</v>
      </c>
      <c r="L31" s="47" t="s">
        <v>89</v>
      </c>
      <c r="M31" s="47" t="s">
        <v>147</v>
      </c>
      <c r="N31" s="68" t="s">
        <v>155</v>
      </c>
      <c r="O31" s="69" t="s">
        <v>156</v>
      </c>
      <c r="P31" s="52" t="s">
        <v>75</v>
      </c>
      <c r="Q31" s="53"/>
      <c r="R31" s="54">
        <v>11.92</v>
      </c>
      <c r="S31" s="48" t="s">
        <v>76</v>
      </c>
      <c r="T31" s="55">
        <v>81</v>
      </c>
      <c r="U31" s="55">
        <v>34</v>
      </c>
      <c r="V31" s="55">
        <v>40</v>
      </c>
      <c r="W31" s="56">
        <v>12.7</v>
      </c>
      <c r="X31" s="22">
        <v>3</v>
      </c>
      <c r="Y31" s="57">
        <f t="shared" si="9"/>
        <v>0.11015999999999999</v>
      </c>
      <c r="Z31" s="56">
        <v>56</v>
      </c>
      <c r="AA31" s="58">
        <f t="shared" si="10"/>
        <v>1525.0544662309369</v>
      </c>
      <c r="AB31" s="47">
        <v>3500</v>
      </c>
      <c r="AC31" s="59">
        <f t="shared" si="11"/>
        <v>2.2949999999999999</v>
      </c>
      <c r="AD31" s="47" t="s">
        <v>77</v>
      </c>
      <c r="AE31" s="60">
        <v>0.435</v>
      </c>
      <c r="AF31" s="59">
        <f t="shared" si="0"/>
        <v>5.1852</v>
      </c>
      <c r="AG31" s="59">
        <f t="shared" si="1"/>
        <v>19.400199999999998</v>
      </c>
      <c r="AH31" s="61">
        <v>0.05</v>
      </c>
      <c r="AI31" s="59">
        <f t="shared" si="2"/>
        <v>1.7250000000000001</v>
      </c>
      <c r="AJ31" s="60">
        <v>0.06</v>
      </c>
      <c r="AK31" s="62">
        <f t="shared" si="3"/>
        <v>2.0699999999999998</v>
      </c>
      <c r="AL31" s="59">
        <f t="shared" si="12"/>
        <v>0.77499999999999858</v>
      </c>
      <c r="AM31" s="60">
        <v>0.08</v>
      </c>
      <c r="AN31" s="59">
        <f t="shared" si="4"/>
        <v>2.7600000000000002</v>
      </c>
      <c r="AO31" s="60">
        <v>0</v>
      </c>
      <c r="AP31" s="62">
        <f t="shared" si="13"/>
        <v>0</v>
      </c>
      <c r="AQ31" s="60">
        <v>0</v>
      </c>
      <c r="AR31" s="62">
        <f t="shared" si="14"/>
        <v>0</v>
      </c>
      <c r="AS31" s="63">
        <v>0</v>
      </c>
      <c r="AT31" s="60">
        <v>0</v>
      </c>
      <c r="AU31" s="62">
        <v>0</v>
      </c>
      <c r="AV31" s="62">
        <f t="shared" si="15"/>
        <v>7.3299999999999983</v>
      </c>
      <c r="AW31" s="59">
        <f t="shared" si="5"/>
        <v>26.730199999999996</v>
      </c>
      <c r="AX31" s="64">
        <f t="shared" si="6"/>
        <v>0.22521159420289866</v>
      </c>
      <c r="AY31" s="65">
        <v>34.5</v>
      </c>
      <c r="AZ31" s="59">
        <f t="shared" si="16"/>
        <v>36.225000000000001</v>
      </c>
      <c r="BA31" s="23">
        <v>74.989999999999995</v>
      </c>
      <c r="BB31" s="64">
        <f t="shared" si="17"/>
        <v>0.51693559141218826</v>
      </c>
      <c r="BC31" s="22"/>
      <c r="BD31" s="62">
        <f t="shared" si="7"/>
        <v>0</v>
      </c>
      <c r="BE31" s="59">
        <f t="shared" si="8"/>
        <v>0</v>
      </c>
      <c r="BF31" s="67"/>
    </row>
    <row r="32" spans="1:58" x14ac:dyDescent="0.25">
      <c r="A32" s="46">
        <v>29</v>
      </c>
      <c r="B32" s="47"/>
      <c r="C32" s="47"/>
      <c r="D32" s="48" t="s">
        <v>64</v>
      </c>
      <c r="E32" s="48"/>
      <c r="F32" s="48" t="s">
        <v>65</v>
      </c>
      <c r="G32" s="49" t="s">
        <v>66</v>
      </c>
      <c r="H32" s="48" t="s">
        <v>67</v>
      </c>
      <c r="I32" s="48" t="s">
        <v>79</v>
      </c>
      <c r="J32" s="48" t="s">
        <v>80</v>
      </c>
      <c r="K32" s="49" t="s">
        <v>70</v>
      </c>
      <c r="L32" s="47" t="s">
        <v>71</v>
      </c>
      <c r="M32" s="47" t="s">
        <v>157</v>
      </c>
      <c r="N32" s="68" t="s">
        <v>158</v>
      </c>
      <c r="O32" s="69" t="s">
        <v>159</v>
      </c>
      <c r="P32" s="52" t="s">
        <v>75</v>
      </c>
      <c r="Q32" s="53"/>
      <c r="R32" s="54">
        <v>7.41</v>
      </c>
      <c r="S32" s="48" t="s">
        <v>76</v>
      </c>
      <c r="T32" s="55">
        <v>56</v>
      </c>
      <c r="U32" s="55">
        <v>34</v>
      </c>
      <c r="V32" s="55">
        <v>40</v>
      </c>
      <c r="W32" s="56">
        <v>8.1999999999999993</v>
      </c>
      <c r="X32" s="22">
        <v>3</v>
      </c>
      <c r="Y32" s="57">
        <f t="shared" si="9"/>
        <v>7.6160000000000005E-2</v>
      </c>
      <c r="Z32" s="56">
        <v>56</v>
      </c>
      <c r="AA32" s="58">
        <f t="shared" si="10"/>
        <v>2205.8823529411766</v>
      </c>
      <c r="AB32" s="47">
        <v>3500</v>
      </c>
      <c r="AC32" s="59">
        <f t="shared" si="11"/>
        <v>1.5866666666666667</v>
      </c>
      <c r="AD32" s="47" t="s">
        <v>77</v>
      </c>
      <c r="AE32" s="60">
        <v>0.435</v>
      </c>
      <c r="AF32" s="59">
        <f t="shared" si="0"/>
        <v>3.2233499999999999</v>
      </c>
      <c r="AG32" s="59">
        <f t="shared" si="1"/>
        <v>12.220016666666666</v>
      </c>
      <c r="AH32" s="61">
        <v>0.05</v>
      </c>
      <c r="AI32" s="59">
        <f t="shared" si="2"/>
        <v>0.9890000000000001</v>
      </c>
      <c r="AJ32" s="60">
        <v>0.06</v>
      </c>
      <c r="AK32" s="62">
        <f t="shared" si="3"/>
        <v>1.1868000000000001</v>
      </c>
      <c r="AL32" s="59">
        <f t="shared" si="12"/>
        <v>1.5109999999999992</v>
      </c>
      <c r="AM32" s="60">
        <v>0.08</v>
      </c>
      <c r="AN32" s="59">
        <f t="shared" si="4"/>
        <v>1.5824</v>
      </c>
      <c r="AO32" s="60">
        <v>0</v>
      </c>
      <c r="AP32" s="62">
        <f t="shared" si="13"/>
        <v>0</v>
      </c>
      <c r="AQ32" s="60">
        <v>0</v>
      </c>
      <c r="AR32" s="62">
        <f t="shared" si="14"/>
        <v>0</v>
      </c>
      <c r="AS32" s="63">
        <v>0</v>
      </c>
      <c r="AT32" s="60">
        <v>0</v>
      </c>
      <c r="AU32" s="62">
        <v>0</v>
      </c>
      <c r="AV32" s="62">
        <f t="shared" si="15"/>
        <v>5.2691999999999997</v>
      </c>
      <c r="AW32" s="59">
        <f t="shared" si="5"/>
        <v>17.489216666666664</v>
      </c>
      <c r="AX32" s="64">
        <f t="shared" si="6"/>
        <v>0.11581311088641745</v>
      </c>
      <c r="AY32" s="65">
        <v>19.78</v>
      </c>
      <c r="AZ32" s="59">
        <f t="shared" si="16"/>
        <v>20.769000000000002</v>
      </c>
      <c r="BA32" s="23">
        <v>42.99</v>
      </c>
      <c r="BB32" s="64">
        <f t="shared" si="17"/>
        <v>0.51688764829030009</v>
      </c>
      <c r="BC32" s="22"/>
      <c r="BD32" s="62">
        <f t="shared" si="7"/>
        <v>0</v>
      </c>
      <c r="BE32" s="59">
        <f t="shared" si="8"/>
        <v>0</v>
      </c>
      <c r="BF32" s="67"/>
    </row>
    <row r="33" spans="1:58" x14ac:dyDescent="0.25">
      <c r="A33" s="46">
        <v>30</v>
      </c>
      <c r="B33" s="47"/>
      <c r="C33" s="47"/>
      <c r="D33" s="48" t="s">
        <v>64</v>
      </c>
      <c r="E33" s="48"/>
      <c r="F33" s="48" t="s">
        <v>65</v>
      </c>
      <c r="G33" s="49" t="s">
        <v>66</v>
      </c>
      <c r="H33" s="48" t="s">
        <v>92</v>
      </c>
      <c r="I33" s="48" t="s">
        <v>79</v>
      </c>
      <c r="J33" s="48" t="s">
        <v>80</v>
      </c>
      <c r="K33" s="49" t="s">
        <v>70</v>
      </c>
      <c r="L33" s="47" t="s">
        <v>82</v>
      </c>
      <c r="M33" s="47" t="s">
        <v>157</v>
      </c>
      <c r="N33" s="68" t="s">
        <v>160</v>
      </c>
      <c r="O33" s="69" t="s">
        <v>161</v>
      </c>
      <c r="P33" s="52" t="s">
        <v>75</v>
      </c>
      <c r="Q33" s="53"/>
      <c r="R33" s="54">
        <v>9.2799999999999994</v>
      </c>
      <c r="S33" s="48" t="s">
        <v>76</v>
      </c>
      <c r="T33" s="55">
        <v>64</v>
      </c>
      <c r="U33" s="55">
        <v>34</v>
      </c>
      <c r="V33" s="55">
        <v>40</v>
      </c>
      <c r="W33" s="56">
        <v>10</v>
      </c>
      <c r="X33" s="22">
        <v>3</v>
      </c>
      <c r="Y33" s="57">
        <f t="shared" si="9"/>
        <v>8.7040000000000006E-2</v>
      </c>
      <c r="Z33" s="56">
        <v>56</v>
      </c>
      <c r="AA33" s="58">
        <f t="shared" si="10"/>
        <v>1930.1470588235293</v>
      </c>
      <c r="AB33" s="47">
        <v>3500</v>
      </c>
      <c r="AC33" s="59">
        <f t="shared" si="11"/>
        <v>1.8133333333333335</v>
      </c>
      <c r="AD33" s="47" t="s">
        <v>77</v>
      </c>
      <c r="AE33" s="60">
        <v>0.435</v>
      </c>
      <c r="AF33" s="59">
        <f t="shared" si="0"/>
        <v>4.0367999999999995</v>
      </c>
      <c r="AG33" s="59">
        <f t="shared" si="1"/>
        <v>15.130133333333333</v>
      </c>
      <c r="AH33" s="61">
        <v>0.05</v>
      </c>
      <c r="AI33" s="59">
        <f t="shared" si="2"/>
        <v>1.2650000000000001</v>
      </c>
      <c r="AJ33" s="60">
        <v>0.06</v>
      </c>
      <c r="AK33" s="62">
        <f t="shared" si="3"/>
        <v>1.518</v>
      </c>
      <c r="AL33" s="59">
        <f t="shared" si="12"/>
        <v>1.2349999999999994</v>
      </c>
      <c r="AM33" s="60">
        <v>0.08</v>
      </c>
      <c r="AN33" s="59">
        <f t="shared" si="4"/>
        <v>2.024</v>
      </c>
      <c r="AO33" s="60">
        <v>0</v>
      </c>
      <c r="AP33" s="62">
        <f t="shared" si="13"/>
        <v>0</v>
      </c>
      <c r="AQ33" s="60">
        <v>0</v>
      </c>
      <c r="AR33" s="62">
        <f t="shared" si="14"/>
        <v>0</v>
      </c>
      <c r="AS33" s="63">
        <v>0</v>
      </c>
      <c r="AT33" s="60">
        <v>0</v>
      </c>
      <c r="AU33" s="62">
        <v>0</v>
      </c>
      <c r="AV33" s="62">
        <f t="shared" si="15"/>
        <v>6.0419999999999998</v>
      </c>
      <c r="AW33" s="59">
        <f t="shared" si="5"/>
        <v>21.172133333333335</v>
      </c>
      <c r="AX33" s="64">
        <f t="shared" si="6"/>
        <v>0.16315678524374172</v>
      </c>
      <c r="AY33" s="65">
        <v>25.3</v>
      </c>
      <c r="AZ33" s="59">
        <f t="shared" si="16"/>
        <v>26.565000000000001</v>
      </c>
      <c r="BA33" s="23">
        <v>54.99</v>
      </c>
      <c r="BB33" s="64">
        <f t="shared" si="17"/>
        <v>0.5169121658483361</v>
      </c>
      <c r="BC33" s="22"/>
      <c r="BD33" s="62">
        <f t="shared" si="7"/>
        <v>0</v>
      </c>
      <c r="BE33" s="59">
        <f t="shared" si="8"/>
        <v>0</v>
      </c>
      <c r="BF33" s="67"/>
    </row>
    <row r="34" spans="1:58" x14ac:dyDescent="0.25">
      <c r="A34" s="46">
        <v>31</v>
      </c>
      <c r="B34" s="47"/>
      <c r="C34" s="47"/>
      <c r="D34" s="48" t="s">
        <v>64</v>
      </c>
      <c r="E34" s="48"/>
      <c r="F34" s="48" t="s">
        <v>65</v>
      </c>
      <c r="G34" s="49" t="s">
        <v>66</v>
      </c>
      <c r="H34" s="48" t="s">
        <v>67</v>
      </c>
      <c r="I34" s="48" t="s">
        <v>68</v>
      </c>
      <c r="J34" s="48" t="s">
        <v>80</v>
      </c>
      <c r="K34" s="49" t="s">
        <v>70</v>
      </c>
      <c r="L34" s="47" t="s">
        <v>85</v>
      </c>
      <c r="M34" s="47" t="s">
        <v>157</v>
      </c>
      <c r="N34" s="68" t="s">
        <v>162</v>
      </c>
      <c r="O34" s="69" t="s">
        <v>163</v>
      </c>
      <c r="P34" s="52" t="s">
        <v>75</v>
      </c>
      <c r="Q34" s="53"/>
      <c r="R34" s="54">
        <v>10.34</v>
      </c>
      <c r="S34" s="48" t="s">
        <v>76</v>
      </c>
      <c r="T34" s="55">
        <v>69</v>
      </c>
      <c r="U34" s="55">
        <v>34</v>
      </c>
      <c r="V34" s="55">
        <v>40</v>
      </c>
      <c r="W34" s="56">
        <v>11.2</v>
      </c>
      <c r="X34" s="22">
        <v>3</v>
      </c>
      <c r="Y34" s="57">
        <f t="shared" si="9"/>
        <v>9.3840000000000007E-2</v>
      </c>
      <c r="Z34" s="56">
        <v>56</v>
      </c>
      <c r="AA34" s="58">
        <f t="shared" si="10"/>
        <v>1790.2813299232737</v>
      </c>
      <c r="AB34" s="47">
        <v>3500</v>
      </c>
      <c r="AC34" s="59">
        <f t="shared" si="11"/>
        <v>1.9550000000000001</v>
      </c>
      <c r="AD34" s="47" t="s">
        <v>77</v>
      </c>
      <c r="AE34" s="60">
        <v>0.435</v>
      </c>
      <c r="AF34" s="59">
        <f t="shared" si="0"/>
        <v>4.4978999999999996</v>
      </c>
      <c r="AG34" s="59">
        <f t="shared" si="1"/>
        <v>16.792899999999999</v>
      </c>
      <c r="AH34" s="61">
        <v>0.05</v>
      </c>
      <c r="AI34" s="59">
        <f t="shared" si="2"/>
        <v>1.4175000000000002</v>
      </c>
      <c r="AJ34" s="60">
        <v>0.06</v>
      </c>
      <c r="AK34" s="62">
        <f t="shared" si="3"/>
        <v>1.7010000000000001</v>
      </c>
      <c r="AL34" s="59">
        <f t="shared" si="12"/>
        <v>1.0824999999999996</v>
      </c>
      <c r="AM34" s="60">
        <v>0.08</v>
      </c>
      <c r="AN34" s="59">
        <f t="shared" si="4"/>
        <v>2.2680000000000002</v>
      </c>
      <c r="AO34" s="60">
        <v>0</v>
      </c>
      <c r="AP34" s="62">
        <f t="shared" si="13"/>
        <v>0</v>
      </c>
      <c r="AQ34" s="60">
        <v>0</v>
      </c>
      <c r="AR34" s="62">
        <f t="shared" si="14"/>
        <v>0</v>
      </c>
      <c r="AS34" s="63">
        <v>0</v>
      </c>
      <c r="AT34" s="60">
        <v>0</v>
      </c>
      <c r="AU34" s="62">
        <v>0</v>
      </c>
      <c r="AV34" s="62">
        <f t="shared" si="15"/>
        <v>6.4689999999999994</v>
      </c>
      <c r="AW34" s="59">
        <f t="shared" si="5"/>
        <v>23.261899999999997</v>
      </c>
      <c r="AX34" s="64">
        <f t="shared" si="6"/>
        <v>0.1794744268077603</v>
      </c>
      <c r="AY34" s="65">
        <v>28.35</v>
      </c>
      <c r="AZ34" s="59">
        <f t="shared" si="16"/>
        <v>29.767500000000002</v>
      </c>
      <c r="BA34" s="23">
        <v>62.99</v>
      </c>
      <c r="BB34" s="64">
        <f t="shared" si="17"/>
        <v>0.52742498809334804</v>
      </c>
      <c r="BC34" s="22"/>
      <c r="BD34" s="62">
        <f t="shared" si="7"/>
        <v>0</v>
      </c>
      <c r="BE34" s="59">
        <f t="shared" si="8"/>
        <v>0</v>
      </c>
      <c r="BF34" s="67"/>
    </row>
    <row r="35" spans="1:58" x14ac:dyDescent="0.25">
      <c r="A35" s="46">
        <v>32</v>
      </c>
      <c r="B35" s="47"/>
      <c r="C35" s="47"/>
      <c r="D35" s="48" t="s">
        <v>64</v>
      </c>
      <c r="E35" s="48"/>
      <c r="F35" s="48" t="s">
        <v>65</v>
      </c>
      <c r="G35" s="49" t="s">
        <v>66</v>
      </c>
      <c r="H35" s="48" t="s">
        <v>67</v>
      </c>
      <c r="I35" s="48" t="s">
        <v>79</v>
      </c>
      <c r="J35" s="48" t="s">
        <v>80</v>
      </c>
      <c r="K35" s="49" t="s">
        <v>106</v>
      </c>
      <c r="L35" s="47" t="s">
        <v>89</v>
      </c>
      <c r="M35" s="47" t="s">
        <v>157</v>
      </c>
      <c r="N35" s="68" t="s">
        <v>164</v>
      </c>
      <c r="O35" s="69" t="s">
        <v>165</v>
      </c>
      <c r="P35" s="52" t="s">
        <v>75</v>
      </c>
      <c r="Q35" s="53"/>
      <c r="R35" s="54">
        <v>11.92</v>
      </c>
      <c r="S35" s="48" t="s">
        <v>76</v>
      </c>
      <c r="T35" s="55">
        <v>81</v>
      </c>
      <c r="U35" s="55">
        <v>34</v>
      </c>
      <c r="V35" s="55">
        <v>40</v>
      </c>
      <c r="W35" s="56">
        <v>12.7</v>
      </c>
      <c r="X35" s="22">
        <v>3</v>
      </c>
      <c r="Y35" s="57">
        <f t="shared" si="9"/>
        <v>0.11015999999999999</v>
      </c>
      <c r="Z35" s="56">
        <v>56</v>
      </c>
      <c r="AA35" s="58">
        <f t="shared" si="10"/>
        <v>1525.0544662309369</v>
      </c>
      <c r="AB35" s="47">
        <v>3500</v>
      </c>
      <c r="AC35" s="59">
        <f t="shared" si="11"/>
        <v>2.2949999999999999</v>
      </c>
      <c r="AD35" s="47" t="s">
        <v>77</v>
      </c>
      <c r="AE35" s="60">
        <v>0.435</v>
      </c>
      <c r="AF35" s="59">
        <f t="shared" si="0"/>
        <v>5.1852</v>
      </c>
      <c r="AG35" s="59">
        <f t="shared" si="1"/>
        <v>19.400199999999998</v>
      </c>
      <c r="AH35" s="61">
        <v>0.05</v>
      </c>
      <c r="AI35" s="59">
        <f t="shared" si="2"/>
        <v>1.7250000000000001</v>
      </c>
      <c r="AJ35" s="60">
        <v>0.06</v>
      </c>
      <c r="AK35" s="62">
        <f t="shared" si="3"/>
        <v>2.0699999999999998</v>
      </c>
      <c r="AL35" s="59">
        <f t="shared" si="12"/>
        <v>0.77499999999999858</v>
      </c>
      <c r="AM35" s="60">
        <v>0.08</v>
      </c>
      <c r="AN35" s="59">
        <f t="shared" si="4"/>
        <v>2.7600000000000002</v>
      </c>
      <c r="AO35" s="60">
        <v>0</v>
      </c>
      <c r="AP35" s="62">
        <f t="shared" si="13"/>
        <v>0</v>
      </c>
      <c r="AQ35" s="60">
        <v>0</v>
      </c>
      <c r="AR35" s="62">
        <f t="shared" si="14"/>
        <v>0</v>
      </c>
      <c r="AS35" s="63">
        <v>0</v>
      </c>
      <c r="AT35" s="60">
        <v>0</v>
      </c>
      <c r="AU35" s="62">
        <v>0</v>
      </c>
      <c r="AV35" s="62">
        <f t="shared" si="15"/>
        <v>7.3299999999999983</v>
      </c>
      <c r="AW35" s="59">
        <f t="shared" si="5"/>
        <v>26.730199999999996</v>
      </c>
      <c r="AX35" s="64">
        <f t="shared" si="6"/>
        <v>0.22521159420289866</v>
      </c>
      <c r="AY35" s="65">
        <v>34.5</v>
      </c>
      <c r="AZ35" s="59">
        <f t="shared" si="16"/>
        <v>36.225000000000001</v>
      </c>
      <c r="BA35" s="23">
        <v>74.989999999999995</v>
      </c>
      <c r="BB35" s="64">
        <f t="shared" si="17"/>
        <v>0.51693559141218826</v>
      </c>
      <c r="BC35" s="22"/>
      <c r="BD35" s="62">
        <f t="shared" si="7"/>
        <v>0</v>
      </c>
      <c r="BE35" s="59">
        <f t="shared" si="8"/>
        <v>0</v>
      </c>
      <c r="BF35" s="67"/>
    </row>
    <row r="36" spans="1:58" x14ac:dyDescent="0.25">
      <c r="AX36" s="11"/>
      <c r="BA36" s="5"/>
      <c r="BB36" s="11"/>
      <c r="BC36" s="72"/>
    </row>
  </sheetData>
  <sheetProtection insertRows="0" deleteRows="0" sort="0"/>
  <protectedRanges>
    <protectedRange sqref="BA8 AC4:AC35 BA13 BA36:BB36 AV37:AZ256 AV36:AX36 T36:AU256 BC8:BC36 T8:V35 Y4:AA35 AF4:AK35 BA20 BA25 BA28:BA35 BB4:BB35 A4:J256 L4:S256 AM4:AX35" name="Range1"/>
    <protectedRange sqref="T4:V7 W4:W35" name="Range1_2"/>
    <protectedRange sqref="AB4:AB35" name="Range1_3"/>
    <protectedRange sqref="AD4:AE35" name="Range1_4"/>
    <protectedRange sqref="BA4:BA7 BA9:BA12 BA14:BA19 BA21:BA24 BA26:BA27" name="Range1_5"/>
    <protectedRange sqref="BC4:BC7" name="Range1_6"/>
    <protectedRange sqref="AL4:AL35" name="Range1_1"/>
    <protectedRange sqref="AZ4:AZ35" name="Range1_7"/>
    <protectedRange sqref="K4:K281" name="Range1_1_1"/>
  </protectedRanges>
  <mergeCells count="5">
    <mergeCell ref="Q2:R2"/>
    <mergeCell ref="S2:AC2"/>
    <mergeCell ref="AD2:AF2"/>
    <mergeCell ref="AH2:AV2"/>
    <mergeCell ref="AW2:BB2"/>
  </mergeCell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F4:F35</xm:sqref>
        </x14:dataValidation>
        <x14:dataValidation type="list" allowBlank="1" showInputMessage="1" showErrorMessage="1">
          <x14:formula1>
            <xm:f>[1]ValueSelect!#REF!</xm:f>
          </x14:formula1>
          <xm:sqref>E4:E35</xm:sqref>
        </x14:dataValidation>
        <x14:dataValidation type="list" allowBlank="1" showInputMessage="1" showErrorMessage="1">
          <x14:formula1>
            <xm:f>[1]Data!#REF!</xm:f>
          </x14:formula1>
          <xm:sqref>S4:S35</xm:sqref>
        </x14:dataValidation>
        <x14:dataValidation type="list" allowBlank="1" showInputMessage="1" showErrorMessage="1">
          <x14:formula1>
            <xm:f>[1]Data!#REF!</xm:f>
          </x14:formula1>
          <xm:sqref>P4:P35</xm:sqref>
        </x14:dataValidation>
        <x14:dataValidation type="list" allowBlank="1" showInputMessage="1" showErrorMessage="1">
          <x14:formula1>
            <xm:f>[1]ValueSelect!#REF!</xm:f>
          </x14:formula1>
          <xm:sqref>D4:D35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2025-09-24T08:32:01Z</dcterms:created>
  <dcterms:modified xsi:type="dcterms:W3CDTF">2025-09-24T08:32:40Z</dcterms:modified>
</cp:coreProperties>
</file>