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bookViews>
    <workbookView xWindow="0" yWindow="0" windowWidth="28800" windowHeight="11625"/>
  </bookViews>
  <sheets>
    <sheet name="Item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Z122" i="1" l="1"/>
  <c r="AY122" i="1"/>
  <c r="AX122" i="1"/>
  <c r="AU122" i="1"/>
  <c r="AO122" i="1"/>
  <c r="AL122" i="1"/>
  <c r="AJ122" i="1"/>
  <c r="AP122" i="1" s="1"/>
  <c r="Z122" i="1"/>
  <c r="AB122" i="1" s="1"/>
  <c r="AD122" i="1" s="1"/>
  <c r="R122" i="1"/>
  <c r="AG122" i="1" s="1"/>
  <c r="AZ121" i="1"/>
  <c r="AY121" i="1"/>
  <c r="AX121" i="1"/>
  <c r="AU121" i="1"/>
  <c r="AO121" i="1"/>
  <c r="AL121" i="1"/>
  <c r="AJ121" i="1"/>
  <c r="Z121" i="1"/>
  <c r="AB121" i="1" s="1"/>
  <c r="AD121" i="1" s="1"/>
  <c r="R121" i="1"/>
  <c r="AZ120" i="1"/>
  <c r="AY120" i="1"/>
  <c r="AX120" i="1"/>
  <c r="AU120" i="1"/>
  <c r="AO120" i="1"/>
  <c r="AL120" i="1"/>
  <c r="AJ120" i="1"/>
  <c r="Z120" i="1"/>
  <c r="AB120" i="1" s="1"/>
  <c r="AD120" i="1" s="1"/>
  <c r="R120" i="1"/>
  <c r="AG120" i="1" s="1"/>
  <c r="AZ119" i="1"/>
  <c r="AY119" i="1"/>
  <c r="AX119" i="1"/>
  <c r="AU119" i="1"/>
  <c r="AO119" i="1"/>
  <c r="AL119" i="1"/>
  <c r="AJ119" i="1"/>
  <c r="Z119" i="1"/>
  <c r="AB119" i="1" s="1"/>
  <c r="AD119" i="1" s="1"/>
  <c r="R119" i="1"/>
  <c r="AG119" i="1" s="1"/>
  <c r="AZ118" i="1"/>
  <c r="AY118" i="1"/>
  <c r="AX118" i="1"/>
  <c r="AU118" i="1"/>
  <c r="AO118" i="1"/>
  <c r="AL118" i="1"/>
  <c r="AJ118" i="1"/>
  <c r="Z118" i="1"/>
  <c r="AB118" i="1" s="1"/>
  <c r="AD118" i="1" s="1"/>
  <c r="R118" i="1"/>
  <c r="AG118" i="1" s="1"/>
  <c r="AZ117" i="1"/>
  <c r="AY117" i="1"/>
  <c r="AX117" i="1"/>
  <c r="AU117" i="1"/>
  <c r="AO117" i="1"/>
  <c r="AL117" i="1"/>
  <c r="AJ117" i="1"/>
  <c r="Z117" i="1"/>
  <c r="AB117" i="1" s="1"/>
  <c r="R117" i="1"/>
  <c r="AZ116" i="1"/>
  <c r="AY116" i="1"/>
  <c r="AX116" i="1"/>
  <c r="AU116" i="1"/>
  <c r="AO116" i="1"/>
  <c r="AL116" i="1"/>
  <c r="AJ116" i="1"/>
  <c r="Z116" i="1"/>
  <c r="AB116" i="1" s="1"/>
  <c r="R116" i="1"/>
  <c r="AZ115" i="1"/>
  <c r="AY115" i="1"/>
  <c r="AX115" i="1"/>
  <c r="AU115" i="1"/>
  <c r="AO115" i="1"/>
  <c r="AL115" i="1"/>
  <c r="AJ115" i="1"/>
  <c r="Z115" i="1"/>
  <c r="AB115" i="1" s="1"/>
  <c r="R115" i="1"/>
  <c r="AG115" i="1" s="1"/>
  <c r="AZ114" i="1"/>
  <c r="AY114" i="1"/>
  <c r="AX114" i="1"/>
  <c r="AU114" i="1"/>
  <c r="AO114" i="1"/>
  <c r="AL114" i="1"/>
  <c r="AJ114" i="1"/>
  <c r="Z114" i="1"/>
  <c r="AB114" i="1" s="1"/>
  <c r="AD114" i="1" s="1"/>
  <c r="R114" i="1"/>
  <c r="AG114" i="1" s="1"/>
  <c r="BH113" i="1"/>
  <c r="BI113" i="1" s="1"/>
  <c r="AZ113" i="1"/>
  <c r="AY113" i="1"/>
  <c r="AX113" i="1"/>
  <c r="AU113" i="1"/>
  <c r="AO113" i="1"/>
  <c r="AL113" i="1"/>
  <c r="AJ113" i="1"/>
  <c r="Z113" i="1"/>
  <c r="AB113" i="1" s="1"/>
  <c r="AD113" i="1" s="1"/>
  <c r="R113" i="1"/>
  <c r="AG113" i="1" s="1"/>
  <c r="BH112" i="1"/>
  <c r="BI112" i="1" s="1"/>
  <c r="AZ112" i="1"/>
  <c r="AY112" i="1"/>
  <c r="AX112" i="1"/>
  <c r="AU112" i="1"/>
  <c r="AO112" i="1"/>
  <c r="AL112" i="1"/>
  <c r="AJ112" i="1"/>
  <c r="Z112" i="1"/>
  <c r="AB112" i="1" s="1"/>
  <c r="AD112" i="1" s="1"/>
  <c r="R112" i="1"/>
  <c r="AG112" i="1" s="1"/>
  <c r="BH111" i="1"/>
  <c r="BI111" i="1" s="1"/>
  <c r="AZ111" i="1"/>
  <c r="AY111" i="1"/>
  <c r="AX111" i="1"/>
  <c r="AU111" i="1"/>
  <c r="AO111" i="1"/>
  <c r="AL111" i="1"/>
  <c r="AJ111" i="1"/>
  <c r="Z111" i="1"/>
  <c r="AB111" i="1" s="1"/>
  <c r="AD111" i="1" s="1"/>
  <c r="R111" i="1"/>
  <c r="AG111" i="1" s="1"/>
  <c r="BH110" i="1"/>
  <c r="BI110" i="1" s="1"/>
  <c r="AZ110" i="1"/>
  <c r="AY110" i="1"/>
  <c r="AX110" i="1"/>
  <c r="AU110" i="1"/>
  <c r="AO110" i="1"/>
  <c r="AL110" i="1"/>
  <c r="AJ110" i="1"/>
  <c r="Z110" i="1"/>
  <c r="AB110" i="1" s="1"/>
  <c r="AD110" i="1" s="1"/>
  <c r="R110" i="1"/>
  <c r="AG110" i="1" s="1"/>
  <c r="BH109" i="1"/>
  <c r="BI109" i="1" s="1"/>
  <c r="AZ109" i="1"/>
  <c r="AY109" i="1"/>
  <c r="AX109" i="1"/>
  <c r="AU109" i="1"/>
  <c r="AO109" i="1"/>
  <c r="AL109" i="1"/>
  <c r="AJ109" i="1"/>
  <c r="Z109" i="1"/>
  <c r="AB109" i="1" s="1"/>
  <c r="AD109" i="1" s="1"/>
  <c r="R109" i="1"/>
  <c r="AG109" i="1" s="1"/>
  <c r="BH108" i="1"/>
  <c r="BI108" i="1" s="1"/>
  <c r="AZ108" i="1"/>
  <c r="AY108" i="1"/>
  <c r="AX108" i="1"/>
  <c r="AU108" i="1"/>
  <c r="AO108" i="1"/>
  <c r="AL108" i="1"/>
  <c r="AJ108" i="1"/>
  <c r="Z108" i="1"/>
  <c r="AB108" i="1" s="1"/>
  <c r="R108" i="1"/>
  <c r="AG108" i="1" s="1"/>
  <c r="BH107" i="1"/>
  <c r="BI107" i="1" s="1"/>
  <c r="AZ107" i="1"/>
  <c r="AY107" i="1"/>
  <c r="AX107" i="1"/>
  <c r="AU107" i="1"/>
  <c r="AO107" i="1"/>
  <c r="AL107" i="1"/>
  <c r="AJ107" i="1"/>
  <c r="Z107" i="1"/>
  <c r="AB107" i="1" s="1"/>
  <c r="R107" i="1"/>
  <c r="BH106" i="1"/>
  <c r="BI106" i="1" s="1"/>
  <c r="AZ106" i="1"/>
  <c r="AY106" i="1"/>
  <c r="AX106" i="1"/>
  <c r="AU106" i="1"/>
  <c r="AO106" i="1"/>
  <c r="AL106" i="1"/>
  <c r="AJ106" i="1"/>
  <c r="Z106" i="1"/>
  <c r="AB106" i="1" s="1"/>
  <c r="R106" i="1"/>
  <c r="AG106" i="1" s="1"/>
  <c r="BH105" i="1"/>
  <c r="BI105" i="1" s="1"/>
  <c r="AZ105" i="1"/>
  <c r="AY105" i="1"/>
  <c r="AX105" i="1"/>
  <c r="AU105" i="1"/>
  <c r="AO105" i="1"/>
  <c r="AL105" i="1"/>
  <c r="AJ105" i="1"/>
  <c r="Z105" i="1"/>
  <c r="AB105" i="1" s="1"/>
  <c r="R105" i="1"/>
  <c r="AG105" i="1" s="1"/>
  <c r="BH104" i="1"/>
  <c r="BI104" i="1" s="1"/>
  <c r="AZ104" i="1"/>
  <c r="AY104" i="1"/>
  <c r="AX104" i="1"/>
  <c r="AU104" i="1"/>
  <c r="AO104" i="1"/>
  <c r="AL104" i="1"/>
  <c r="AJ104" i="1"/>
  <c r="Z104" i="1"/>
  <c r="AB104" i="1" s="1"/>
  <c r="AD104" i="1" s="1"/>
  <c r="R104" i="1"/>
  <c r="AG104" i="1" s="1"/>
  <c r="AZ103" i="1"/>
  <c r="AY103" i="1"/>
  <c r="AX103" i="1"/>
  <c r="AU103" i="1"/>
  <c r="AO103" i="1"/>
  <c r="AL103" i="1"/>
  <c r="AJ103" i="1"/>
  <c r="Z103" i="1"/>
  <c r="AB103" i="1" s="1"/>
  <c r="AD103" i="1" s="1"/>
  <c r="R103" i="1"/>
  <c r="AG103" i="1" s="1"/>
  <c r="AZ102" i="1"/>
  <c r="AY102" i="1"/>
  <c r="AX102" i="1"/>
  <c r="AU102" i="1"/>
  <c r="AO102" i="1"/>
  <c r="AL102" i="1"/>
  <c r="AJ102" i="1"/>
  <c r="Z102" i="1"/>
  <c r="AB102" i="1" s="1"/>
  <c r="AD102" i="1" s="1"/>
  <c r="R102" i="1"/>
  <c r="AZ101" i="1"/>
  <c r="AY101" i="1"/>
  <c r="AX101" i="1"/>
  <c r="AU101" i="1"/>
  <c r="AO101" i="1"/>
  <c r="AL101" i="1"/>
  <c r="AJ101" i="1"/>
  <c r="Z101" i="1"/>
  <c r="AB101" i="1" s="1"/>
  <c r="AD101" i="1" s="1"/>
  <c r="R101" i="1"/>
  <c r="AZ100" i="1"/>
  <c r="AY100" i="1"/>
  <c r="AX100" i="1"/>
  <c r="AU100" i="1"/>
  <c r="AO100" i="1"/>
  <c r="AL100" i="1"/>
  <c r="AJ100" i="1"/>
  <c r="Z100" i="1"/>
  <c r="AB100" i="1" s="1"/>
  <c r="AD100" i="1" s="1"/>
  <c r="R100" i="1"/>
  <c r="AG100" i="1" s="1"/>
  <c r="AZ99" i="1"/>
  <c r="AY99" i="1"/>
  <c r="AX99" i="1"/>
  <c r="AU99" i="1"/>
  <c r="AO99" i="1"/>
  <c r="AL99" i="1"/>
  <c r="AJ99" i="1"/>
  <c r="Z99" i="1"/>
  <c r="AB99" i="1" s="1"/>
  <c r="AD99" i="1" s="1"/>
  <c r="R99" i="1"/>
  <c r="AZ98" i="1"/>
  <c r="AY98" i="1"/>
  <c r="AX98" i="1"/>
  <c r="AU98" i="1"/>
  <c r="AO98" i="1"/>
  <c r="AL98" i="1"/>
  <c r="AJ98" i="1"/>
  <c r="Z98" i="1"/>
  <c r="AB98" i="1" s="1"/>
  <c r="R98" i="1"/>
  <c r="AZ97" i="1"/>
  <c r="AY97" i="1"/>
  <c r="AX97" i="1"/>
  <c r="AU97" i="1"/>
  <c r="AO97" i="1"/>
  <c r="AL97" i="1"/>
  <c r="AJ97" i="1"/>
  <c r="Z97" i="1"/>
  <c r="AB97" i="1" s="1"/>
  <c r="R97" i="1"/>
  <c r="AZ96" i="1"/>
  <c r="AY96" i="1"/>
  <c r="AX96" i="1"/>
  <c r="AU96" i="1"/>
  <c r="AO96" i="1"/>
  <c r="AL96" i="1"/>
  <c r="AJ96" i="1"/>
  <c r="Z96" i="1"/>
  <c r="AB96" i="1" s="1"/>
  <c r="R96" i="1"/>
  <c r="AG96" i="1" s="1"/>
  <c r="AZ95" i="1"/>
  <c r="AY95" i="1"/>
  <c r="AX95" i="1"/>
  <c r="AU95" i="1"/>
  <c r="AO95" i="1"/>
  <c r="AL95" i="1"/>
  <c r="AJ95" i="1"/>
  <c r="Z95" i="1"/>
  <c r="AB95" i="1" s="1"/>
  <c r="R95" i="1"/>
  <c r="AG95" i="1" s="1"/>
  <c r="AZ94" i="1"/>
  <c r="AY94" i="1"/>
  <c r="AX94" i="1"/>
  <c r="AU94" i="1"/>
  <c r="AO94" i="1"/>
  <c r="AL94" i="1"/>
  <c r="AJ94" i="1"/>
  <c r="Z94" i="1"/>
  <c r="AB94" i="1" s="1"/>
  <c r="AD94" i="1" s="1"/>
  <c r="R94" i="1"/>
  <c r="AG94" i="1" s="1"/>
  <c r="AZ93" i="1"/>
  <c r="AY93" i="1"/>
  <c r="AX93" i="1"/>
  <c r="AU93" i="1"/>
  <c r="AO93" i="1"/>
  <c r="AL93" i="1"/>
  <c r="AJ93" i="1"/>
  <c r="Z93" i="1"/>
  <c r="AB93" i="1" s="1"/>
  <c r="AD93" i="1" s="1"/>
  <c r="R93" i="1"/>
  <c r="AZ92" i="1"/>
  <c r="AY92" i="1"/>
  <c r="AX92" i="1"/>
  <c r="AU92" i="1"/>
  <c r="AO92" i="1"/>
  <c r="AL92" i="1"/>
  <c r="AJ92" i="1"/>
  <c r="Z92" i="1"/>
  <c r="AB92" i="1" s="1"/>
  <c r="AD92" i="1" s="1"/>
  <c r="R92" i="1"/>
  <c r="AG92" i="1" s="1"/>
  <c r="AZ91" i="1"/>
  <c r="AY91" i="1"/>
  <c r="AX91" i="1"/>
  <c r="AU91" i="1"/>
  <c r="AO91" i="1"/>
  <c r="AL91" i="1"/>
  <c r="AJ91" i="1"/>
  <c r="Z91" i="1"/>
  <c r="AB91" i="1" s="1"/>
  <c r="AD91" i="1" s="1"/>
  <c r="R91" i="1"/>
  <c r="AZ90" i="1"/>
  <c r="AY90" i="1"/>
  <c r="AX90" i="1"/>
  <c r="AU90" i="1"/>
  <c r="AO90" i="1"/>
  <c r="AL90" i="1"/>
  <c r="AJ90" i="1"/>
  <c r="Z90" i="1"/>
  <c r="AB90" i="1" s="1"/>
  <c r="AD90" i="1" s="1"/>
  <c r="R90" i="1"/>
  <c r="AG90" i="1" s="1"/>
  <c r="AZ89" i="1"/>
  <c r="AY89" i="1"/>
  <c r="AX89" i="1"/>
  <c r="AU89" i="1"/>
  <c r="AO89" i="1"/>
  <c r="AL89" i="1"/>
  <c r="AJ89" i="1"/>
  <c r="Z89" i="1"/>
  <c r="AB89" i="1" s="1"/>
  <c r="AD89" i="1" s="1"/>
  <c r="R89" i="1"/>
  <c r="AG89" i="1" s="1"/>
  <c r="AZ88" i="1"/>
  <c r="AY88" i="1"/>
  <c r="AX88" i="1"/>
  <c r="AU88" i="1"/>
  <c r="AO88" i="1"/>
  <c r="AL88" i="1"/>
  <c r="AJ88" i="1"/>
  <c r="Z88" i="1"/>
  <c r="AB88" i="1" s="1"/>
  <c r="AD88" i="1" s="1"/>
  <c r="R88" i="1"/>
  <c r="AG88" i="1" s="1"/>
  <c r="AZ87" i="1"/>
  <c r="AY87" i="1"/>
  <c r="AX87" i="1"/>
  <c r="AU87" i="1"/>
  <c r="AO87" i="1"/>
  <c r="AL87" i="1"/>
  <c r="AJ87" i="1"/>
  <c r="Z87" i="1"/>
  <c r="AB87" i="1" s="1"/>
  <c r="R87" i="1"/>
  <c r="AG87" i="1" s="1"/>
  <c r="AZ86" i="1"/>
  <c r="AY86" i="1"/>
  <c r="AX86" i="1"/>
  <c r="AU86" i="1"/>
  <c r="AO86" i="1"/>
  <c r="AL86" i="1"/>
  <c r="AJ86" i="1"/>
  <c r="Z86" i="1"/>
  <c r="AB86" i="1" s="1"/>
  <c r="R86" i="1"/>
  <c r="AZ85" i="1"/>
  <c r="AY85" i="1"/>
  <c r="AX85" i="1"/>
  <c r="AU85" i="1"/>
  <c r="AO85" i="1"/>
  <c r="AL85" i="1"/>
  <c r="AJ85" i="1"/>
  <c r="Z85" i="1"/>
  <c r="AB85" i="1" s="1"/>
  <c r="R85" i="1"/>
  <c r="AZ84" i="1"/>
  <c r="AY84" i="1"/>
  <c r="AX84" i="1"/>
  <c r="AU84" i="1"/>
  <c r="AO84" i="1"/>
  <c r="AL84" i="1"/>
  <c r="AJ84" i="1"/>
  <c r="Z84" i="1"/>
  <c r="AB84" i="1" s="1"/>
  <c r="AD84" i="1" s="1"/>
  <c r="R84" i="1"/>
  <c r="AG84" i="1" s="1"/>
  <c r="AZ83" i="1"/>
  <c r="AY83" i="1"/>
  <c r="AX83" i="1"/>
  <c r="AU83" i="1"/>
  <c r="AO83" i="1"/>
  <c r="AL83" i="1"/>
  <c r="AJ83" i="1"/>
  <c r="Z83" i="1"/>
  <c r="AB83" i="1" s="1"/>
  <c r="AD83" i="1" s="1"/>
  <c r="R83" i="1"/>
  <c r="AG83" i="1" s="1"/>
  <c r="AZ82" i="1"/>
  <c r="AY82" i="1"/>
  <c r="AX82" i="1"/>
  <c r="AU82" i="1"/>
  <c r="AO82" i="1"/>
  <c r="AL82" i="1"/>
  <c r="AJ82" i="1"/>
  <c r="Z82" i="1"/>
  <c r="AB82" i="1" s="1"/>
  <c r="AD82" i="1" s="1"/>
  <c r="R82" i="1"/>
  <c r="AG82" i="1" s="1"/>
  <c r="AZ81" i="1"/>
  <c r="AY81" i="1"/>
  <c r="AX81" i="1"/>
  <c r="AU81" i="1"/>
  <c r="AO81" i="1"/>
  <c r="AL81" i="1"/>
  <c r="AJ81" i="1"/>
  <c r="Z81" i="1"/>
  <c r="AB81" i="1" s="1"/>
  <c r="AD81" i="1" s="1"/>
  <c r="R81" i="1"/>
  <c r="AG81" i="1" s="1"/>
  <c r="AZ80" i="1"/>
  <c r="AY80" i="1"/>
  <c r="AX80" i="1"/>
  <c r="AU80" i="1"/>
  <c r="AO80" i="1"/>
  <c r="AL80" i="1"/>
  <c r="AJ80" i="1"/>
  <c r="Z80" i="1"/>
  <c r="AB80" i="1" s="1"/>
  <c r="AD80" i="1" s="1"/>
  <c r="R80" i="1"/>
  <c r="AG80" i="1" s="1"/>
  <c r="AZ79" i="1"/>
  <c r="AY79" i="1"/>
  <c r="AX79" i="1"/>
  <c r="AU79" i="1"/>
  <c r="AO79" i="1"/>
  <c r="AL79" i="1"/>
  <c r="AJ79" i="1"/>
  <c r="Z79" i="1"/>
  <c r="AB79" i="1" s="1"/>
  <c r="AD79" i="1" s="1"/>
  <c r="R79" i="1"/>
  <c r="AG79" i="1" s="1"/>
  <c r="AZ78" i="1"/>
  <c r="AY78" i="1"/>
  <c r="AX78" i="1"/>
  <c r="AU78" i="1"/>
  <c r="AO78" i="1"/>
  <c r="AL78" i="1"/>
  <c r="AJ78" i="1"/>
  <c r="Z78" i="1"/>
  <c r="AB78" i="1" s="1"/>
  <c r="AD78" i="1" s="1"/>
  <c r="R78" i="1"/>
  <c r="AG78" i="1" s="1"/>
  <c r="AZ77" i="1"/>
  <c r="AY77" i="1"/>
  <c r="AX77" i="1"/>
  <c r="AU77" i="1"/>
  <c r="AO77" i="1"/>
  <c r="AL77" i="1"/>
  <c r="AJ77" i="1"/>
  <c r="Z77" i="1"/>
  <c r="AB77" i="1" s="1"/>
  <c r="R77" i="1"/>
  <c r="AZ76" i="1"/>
  <c r="AY76" i="1"/>
  <c r="AX76" i="1"/>
  <c r="AU76" i="1"/>
  <c r="AO76" i="1"/>
  <c r="AL76" i="1"/>
  <c r="AJ76" i="1"/>
  <c r="Z76" i="1"/>
  <c r="AB76" i="1" s="1"/>
  <c r="R76" i="1"/>
  <c r="AZ75" i="1"/>
  <c r="AY75" i="1"/>
  <c r="AX75" i="1"/>
  <c r="AU75" i="1"/>
  <c r="AO75" i="1"/>
  <c r="AL75" i="1"/>
  <c r="AJ75" i="1"/>
  <c r="Z75" i="1"/>
  <c r="AB75" i="1" s="1"/>
  <c r="R75" i="1"/>
  <c r="AG75" i="1" s="1"/>
  <c r="AZ74" i="1"/>
  <c r="AY74" i="1"/>
  <c r="AX74" i="1"/>
  <c r="AU74" i="1"/>
  <c r="AO74" i="1"/>
  <c r="AL74" i="1"/>
  <c r="AJ74" i="1"/>
  <c r="Z74" i="1"/>
  <c r="AB74" i="1" s="1"/>
  <c r="R74" i="1"/>
  <c r="AG74" i="1" s="1"/>
  <c r="AZ73" i="1"/>
  <c r="AY73" i="1"/>
  <c r="AX73" i="1"/>
  <c r="AU73" i="1"/>
  <c r="AO73" i="1"/>
  <c r="AL73" i="1"/>
  <c r="AJ73" i="1"/>
  <c r="Z73" i="1"/>
  <c r="AB73" i="1" s="1"/>
  <c r="AD73" i="1" s="1"/>
  <c r="R73" i="1"/>
  <c r="AG73" i="1" s="1"/>
  <c r="AZ72" i="1"/>
  <c r="AY72" i="1"/>
  <c r="AX72" i="1"/>
  <c r="AU72" i="1"/>
  <c r="AO72" i="1"/>
  <c r="AL72" i="1"/>
  <c r="AJ72" i="1"/>
  <c r="Z72" i="1"/>
  <c r="AB72" i="1" s="1"/>
  <c r="AD72" i="1" s="1"/>
  <c r="R72" i="1"/>
  <c r="AG72" i="1" s="1"/>
  <c r="AZ71" i="1"/>
  <c r="AY71" i="1"/>
  <c r="AX71" i="1"/>
  <c r="AU71" i="1"/>
  <c r="AO71" i="1"/>
  <c r="AL71" i="1"/>
  <c r="AJ71" i="1"/>
  <c r="Z71" i="1"/>
  <c r="AB71" i="1" s="1"/>
  <c r="AD71" i="1" s="1"/>
  <c r="R71" i="1"/>
  <c r="AZ70" i="1"/>
  <c r="AY70" i="1"/>
  <c r="AX70" i="1"/>
  <c r="AU70" i="1"/>
  <c r="AO70" i="1"/>
  <c r="AL70" i="1"/>
  <c r="AJ70" i="1"/>
  <c r="Z70" i="1"/>
  <c r="AB70" i="1" s="1"/>
  <c r="AD70" i="1" s="1"/>
  <c r="R70" i="1"/>
  <c r="AZ69" i="1"/>
  <c r="AY69" i="1"/>
  <c r="AX69" i="1"/>
  <c r="AU69" i="1"/>
  <c r="AO69" i="1"/>
  <c r="AL69" i="1"/>
  <c r="AJ69" i="1"/>
  <c r="Z69" i="1"/>
  <c r="AB69" i="1" s="1"/>
  <c r="AD69" i="1" s="1"/>
  <c r="R69" i="1"/>
  <c r="AZ68" i="1"/>
  <c r="AY68" i="1"/>
  <c r="AX68" i="1"/>
  <c r="AU68" i="1"/>
  <c r="AO68" i="1"/>
  <c r="AL68" i="1"/>
  <c r="AJ68" i="1"/>
  <c r="Z68" i="1"/>
  <c r="AB68" i="1" s="1"/>
  <c r="R68" i="1"/>
  <c r="AG68" i="1" s="1"/>
  <c r="AZ67" i="1"/>
  <c r="AY67" i="1"/>
  <c r="AX67" i="1"/>
  <c r="AU67" i="1"/>
  <c r="AO67" i="1"/>
  <c r="AL67" i="1"/>
  <c r="AJ67" i="1"/>
  <c r="Z67" i="1"/>
  <c r="AB67" i="1" s="1"/>
  <c r="R67" i="1"/>
  <c r="AG67" i="1" s="1"/>
  <c r="AZ66" i="1"/>
  <c r="AY66" i="1"/>
  <c r="AX66" i="1"/>
  <c r="AU66" i="1"/>
  <c r="AO66" i="1"/>
  <c r="AL66" i="1"/>
  <c r="AJ66" i="1"/>
  <c r="Z66" i="1"/>
  <c r="AB66" i="1" s="1"/>
  <c r="R66" i="1"/>
  <c r="AZ65" i="1"/>
  <c r="AY65" i="1"/>
  <c r="AX65" i="1"/>
  <c r="AU65" i="1"/>
  <c r="AO65" i="1"/>
  <c r="AL65" i="1"/>
  <c r="AJ65" i="1"/>
  <c r="Z65" i="1"/>
  <c r="AB65" i="1" s="1"/>
  <c r="R65" i="1"/>
  <c r="AZ64" i="1"/>
  <c r="AY64" i="1"/>
  <c r="AX64" i="1"/>
  <c r="AU64" i="1"/>
  <c r="AO64" i="1"/>
  <c r="AL64" i="1"/>
  <c r="AJ64" i="1"/>
  <c r="Z64" i="1"/>
  <c r="AB64" i="1" s="1"/>
  <c r="AD64" i="1" s="1"/>
  <c r="R64" i="1"/>
  <c r="AZ63" i="1"/>
  <c r="AY63" i="1"/>
  <c r="AX63" i="1"/>
  <c r="AU63" i="1"/>
  <c r="AO63" i="1"/>
  <c r="AL63" i="1"/>
  <c r="AJ63" i="1"/>
  <c r="Z63" i="1"/>
  <c r="AB63" i="1" s="1"/>
  <c r="AD63" i="1" s="1"/>
  <c r="R63" i="1"/>
  <c r="AG63" i="1" s="1"/>
  <c r="AZ62" i="1"/>
  <c r="AY62" i="1"/>
  <c r="AX62" i="1"/>
  <c r="AU62" i="1"/>
  <c r="AO62" i="1"/>
  <c r="AL62" i="1"/>
  <c r="AJ62" i="1"/>
  <c r="Z62" i="1"/>
  <c r="AB62" i="1" s="1"/>
  <c r="AD62" i="1" s="1"/>
  <c r="R62" i="1"/>
  <c r="AG62" i="1" s="1"/>
  <c r="AZ61" i="1"/>
  <c r="AY61" i="1"/>
  <c r="AX61" i="1"/>
  <c r="AU61" i="1"/>
  <c r="AO61" i="1"/>
  <c r="AL61" i="1"/>
  <c r="AJ61" i="1"/>
  <c r="Z61" i="1"/>
  <c r="AB61" i="1" s="1"/>
  <c r="AD61" i="1" s="1"/>
  <c r="R61" i="1"/>
  <c r="AG61" i="1" s="1"/>
  <c r="AZ60" i="1"/>
  <c r="AY60" i="1"/>
  <c r="AX60" i="1"/>
  <c r="AU60" i="1"/>
  <c r="AO60" i="1"/>
  <c r="AL60" i="1"/>
  <c r="AJ60" i="1"/>
  <c r="Z60" i="1"/>
  <c r="AB60" i="1" s="1"/>
  <c r="AD60" i="1" s="1"/>
  <c r="R60" i="1"/>
  <c r="AG60" i="1" s="1"/>
  <c r="AZ59" i="1"/>
  <c r="AY59" i="1"/>
  <c r="AX59" i="1"/>
  <c r="AU59" i="1"/>
  <c r="AO59" i="1"/>
  <c r="AL59" i="1"/>
  <c r="AJ59" i="1"/>
  <c r="Z59" i="1"/>
  <c r="AB59" i="1" s="1"/>
  <c r="AD59" i="1" s="1"/>
  <c r="R59" i="1"/>
  <c r="AG59" i="1" s="1"/>
  <c r="AZ58" i="1"/>
  <c r="AY58" i="1"/>
  <c r="AX58" i="1"/>
  <c r="AU58" i="1"/>
  <c r="AO58" i="1"/>
  <c r="AL58" i="1"/>
  <c r="AJ58" i="1"/>
  <c r="Z58" i="1"/>
  <c r="AB58" i="1" s="1"/>
  <c r="AD58" i="1" s="1"/>
  <c r="R58" i="1"/>
  <c r="AZ57" i="1"/>
  <c r="AY57" i="1"/>
  <c r="AX57" i="1"/>
  <c r="AU57" i="1"/>
  <c r="AO57" i="1"/>
  <c r="AL57" i="1"/>
  <c r="AJ57" i="1"/>
  <c r="Z57" i="1"/>
  <c r="AB57" i="1" s="1"/>
  <c r="AD57" i="1" s="1"/>
  <c r="R57" i="1"/>
  <c r="AZ56" i="1"/>
  <c r="AY56" i="1"/>
  <c r="AX56" i="1"/>
  <c r="AU56" i="1"/>
  <c r="AO56" i="1"/>
  <c r="AL56" i="1"/>
  <c r="AJ56" i="1"/>
  <c r="Z56" i="1"/>
  <c r="AB56" i="1" s="1"/>
  <c r="AD56" i="1" s="1"/>
  <c r="R56" i="1"/>
  <c r="AZ55" i="1"/>
  <c r="AY55" i="1"/>
  <c r="AX55" i="1"/>
  <c r="AU55" i="1"/>
  <c r="AO55" i="1"/>
  <c r="AL55" i="1"/>
  <c r="AJ55" i="1"/>
  <c r="Z55" i="1"/>
  <c r="AB55" i="1" s="1"/>
  <c r="AD55" i="1" s="1"/>
  <c r="R55" i="1"/>
  <c r="AZ54" i="1"/>
  <c r="AY54" i="1"/>
  <c r="AX54" i="1"/>
  <c r="AU54" i="1"/>
  <c r="AO54" i="1"/>
  <c r="AL54" i="1"/>
  <c r="AJ54" i="1"/>
  <c r="Z54" i="1"/>
  <c r="AB54" i="1" s="1"/>
  <c r="AD54" i="1" s="1"/>
  <c r="R54" i="1"/>
  <c r="AG54" i="1" s="1"/>
  <c r="AZ53" i="1"/>
  <c r="AY53" i="1"/>
  <c r="AX53" i="1"/>
  <c r="AU53" i="1"/>
  <c r="AO53" i="1"/>
  <c r="AL53" i="1"/>
  <c r="AJ53" i="1"/>
  <c r="Z53" i="1"/>
  <c r="AB53" i="1" s="1"/>
  <c r="R53" i="1"/>
  <c r="AG53" i="1" s="1"/>
  <c r="AZ52" i="1"/>
  <c r="AY52" i="1"/>
  <c r="AX52" i="1"/>
  <c r="AU52" i="1"/>
  <c r="AO52" i="1"/>
  <c r="AL52" i="1"/>
  <c r="AJ52" i="1"/>
  <c r="Z52" i="1"/>
  <c r="AB52" i="1" s="1"/>
  <c r="R52" i="1"/>
  <c r="AG52" i="1" s="1"/>
  <c r="AZ51" i="1"/>
  <c r="AY51" i="1"/>
  <c r="AX51" i="1"/>
  <c r="AU51" i="1"/>
  <c r="AO51" i="1"/>
  <c r="AL51" i="1"/>
  <c r="AJ51" i="1"/>
  <c r="Z51" i="1"/>
  <c r="AB51" i="1" s="1"/>
  <c r="R51" i="1"/>
  <c r="AZ50" i="1"/>
  <c r="AY50" i="1"/>
  <c r="AX50" i="1"/>
  <c r="AU50" i="1"/>
  <c r="AO50" i="1"/>
  <c r="AL50" i="1"/>
  <c r="AJ50" i="1"/>
  <c r="Z50" i="1"/>
  <c r="AB50" i="1" s="1"/>
  <c r="R50" i="1"/>
  <c r="AG50" i="1" s="1"/>
  <c r="AZ49" i="1"/>
  <c r="AY49" i="1"/>
  <c r="AX49" i="1"/>
  <c r="AU49" i="1"/>
  <c r="AO49" i="1"/>
  <c r="AL49" i="1"/>
  <c r="AJ49" i="1"/>
  <c r="Z49" i="1"/>
  <c r="AB49" i="1" s="1"/>
  <c r="AD49" i="1" s="1"/>
  <c r="R49" i="1"/>
  <c r="AZ48" i="1"/>
  <c r="AY48" i="1"/>
  <c r="AX48" i="1"/>
  <c r="AU48" i="1"/>
  <c r="AO48" i="1"/>
  <c r="AL48" i="1"/>
  <c r="AJ48" i="1"/>
  <c r="Z48" i="1"/>
  <c r="AB48" i="1" s="1"/>
  <c r="AD48" i="1" s="1"/>
  <c r="R48" i="1"/>
  <c r="AG48" i="1" s="1"/>
  <c r="BI47" i="1"/>
  <c r="BJ47" i="1" s="1"/>
  <c r="AZ47" i="1"/>
  <c r="AY47" i="1"/>
  <c r="AX47" i="1"/>
  <c r="AU47" i="1"/>
  <c r="AO47" i="1"/>
  <c r="AL47" i="1"/>
  <c r="AJ47" i="1"/>
  <c r="AF47" i="1"/>
  <c r="Z47" i="1"/>
  <c r="AB47" i="1" s="1"/>
  <c r="AD47" i="1" s="1"/>
  <c r="R47" i="1"/>
  <c r="BI46" i="1"/>
  <c r="BJ46" i="1" s="1"/>
  <c r="AZ46" i="1"/>
  <c r="AY46" i="1"/>
  <c r="AX46" i="1"/>
  <c r="AU46" i="1"/>
  <c r="AO46" i="1"/>
  <c r="AL46" i="1"/>
  <c r="AJ46" i="1"/>
  <c r="Z46" i="1"/>
  <c r="AB46" i="1" s="1"/>
  <c r="AD46" i="1" s="1"/>
  <c r="R46" i="1"/>
  <c r="AG46" i="1" s="1"/>
  <c r="BI45" i="1"/>
  <c r="BJ45" i="1" s="1"/>
  <c r="AZ45" i="1"/>
  <c r="AY45" i="1"/>
  <c r="AX45" i="1"/>
  <c r="AU45" i="1"/>
  <c r="AO45" i="1"/>
  <c r="AL45" i="1"/>
  <c r="AJ45" i="1"/>
  <c r="Z45" i="1"/>
  <c r="AB45" i="1" s="1"/>
  <c r="AD45" i="1" s="1"/>
  <c r="R45" i="1"/>
  <c r="BI44" i="1"/>
  <c r="BJ44" i="1" s="1"/>
  <c r="AZ44" i="1"/>
  <c r="AY44" i="1"/>
  <c r="AX44" i="1"/>
  <c r="AU44" i="1"/>
  <c r="AO44" i="1"/>
  <c r="AL44" i="1"/>
  <c r="AJ44" i="1"/>
  <c r="Z44" i="1"/>
  <c r="AB44" i="1" s="1"/>
  <c r="AD44" i="1" s="1"/>
  <c r="R44" i="1"/>
  <c r="BI43" i="1"/>
  <c r="BJ43" i="1" s="1"/>
  <c r="AZ43" i="1"/>
  <c r="AY43" i="1"/>
  <c r="AX43" i="1"/>
  <c r="AU43" i="1"/>
  <c r="AO43" i="1"/>
  <c r="AL43" i="1"/>
  <c r="AJ43" i="1"/>
  <c r="Z43" i="1"/>
  <c r="AB43" i="1" s="1"/>
  <c r="AD43" i="1" s="1"/>
  <c r="R43" i="1"/>
  <c r="BI42" i="1"/>
  <c r="BJ42" i="1" s="1"/>
  <c r="AZ42" i="1"/>
  <c r="AY42" i="1"/>
  <c r="AX42" i="1"/>
  <c r="AU42" i="1"/>
  <c r="AO42" i="1"/>
  <c r="AL42" i="1"/>
  <c r="AJ42" i="1"/>
  <c r="Z42" i="1"/>
  <c r="AB42" i="1" s="1"/>
  <c r="AD42" i="1" s="1"/>
  <c r="R42" i="1"/>
  <c r="AG42" i="1" s="1"/>
  <c r="BI41" i="1"/>
  <c r="BJ41" i="1" s="1"/>
  <c r="AZ41" i="1"/>
  <c r="AY41" i="1"/>
  <c r="AX41" i="1"/>
  <c r="AU41" i="1"/>
  <c r="AO41" i="1"/>
  <c r="AL41" i="1"/>
  <c r="AJ41" i="1"/>
  <c r="Z41" i="1"/>
  <c r="AB41" i="1" s="1"/>
  <c r="AD41" i="1" s="1"/>
  <c r="R41" i="1"/>
  <c r="BI40" i="1"/>
  <c r="BJ40" i="1" s="1"/>
  <c r="AZ40" i="1"/>
  <c r="AY40" i="1"/>
  <c r="AX40" i="1"/>
  <c r="AU40" i="1"/>
  <c r="AO40" i="1"/>
  <c r="AL40" i="1"/>
  <c r="AJ40" i="1"/>
  <c r="Z40" i="1"/>
  <c r="AB40" i="1" s="1"/>
  <c r="AD40" i="1" s="1"/>
  <c r="R40" i="1"/>
  <c r="AZ39" i="1"/>
  <c r="AY39" i="1"/>
  <c r="AX39" i="1"/>
  <c r="AU39" i="1"/>
  <c r="AO39" i="1"/>
  <c r="AL39" i="1"/>
  <c r="AJ39" i="1"/>
  <c r="Z39" i="1"/>
  <c r="AB39" i="1" s="1"/>
  <c r="AD39" i="1" s="1"/>
  <c r="R39" i="1"/>
  <c r="AG39" i="1" s="1"/>
  <c r="AZ38" i="1"/>
  <c r="AY38" i="1"/>
  <c r="AX38" i="1"/>
  <c r="AU38" i="1"/>
  <c r="AO38" i="1"/>
  <c r="AL38" i="1"/>
  <c r="AJ38" i="1"/>
  <c r="Z38" i="1"/>
  <c r="AB38" i="1" s="1"/>
  <c r="AD38" i="1" s="1"/>
  <c r="R38" i="1"/>
  <c r="AG38" i="1" s="1"/>
  <c r="AZ37" i="1"/>
  <c r="AY37" i="1"/>
  <c r="AX37" i="1"/>
  <c r="AU37" i="1"/>
  <c r="AO37" i="1"/>
  <c r="AL37" i="1"/>
  <c r="AJ37" i="1"/>
  <c r="Z37" i="1"/>
  <c r="AB37" i="1" s="1"/>
  <c r="AD37" i="1" s="1"/>
  <c r="R37" i="1"/>
  <c r="AG37" i="1" s="1"/>
  <c r="AZ36" i="1"/>
  <c r="AY36" i="1"/>
  <c r="AX36" i="1"/>
  <c r="AU36" i="1"/>
  <c r="AO36" i="1"/>
  <c r="AL36" i="1"/>
  <c r="AJ36" i="1"/>
  <c r="Z36" i="1"/>
  <c r="AB36" i="1" s="1"/>
  <c r="AD36" i="1" s="1"/>
  <c r="R36" i="1"/>
  <c r="AZ35" i="1"/>
  <c r="AY35" i="1"/>
  <c r="AX35" i="1"/>
  <c r="AU35" i="1"/>
  <c r="AO35" i="1"/>
  <c r="AL35" i="1"/>
  <c r="AJ35" i="1"/>
  <c r="Z35" i="1"/>
  <c r="AB35" i="1" s="1"/>
  <c r="AD35" i="1" s="1"/>
  <c r="R35" i="1"/>
  <c r="AG35" i="1" s="1"/>
  <c r="AZ34" i="1"/>
  <c r="AY34" i="1"/>
  <c r="AX34" i="1"/>
  <c r="AU34" i="1"/>
  <c r="AO34" i="1"/>
  <c r="AL34" i="1"/>
  <c r="AJ34" i="1"/>
  <c r="Z34" i="1"/>
  <c r="AB34" i="1" s="1"/>
  <c r="R34" i="1"/>
  <c r="AG34" i="1" s="1"/>
  <c r="AZ33" i="1"/>
  <c r="AY33" i="1"/>
  <c r="AX33" i="1"/>
  <c r="AU33" i="1"/>
  <c r="AO33" i="1"/>
  <c r="AL33" i="1"/>
  <c r="AJ33" i="1"/>
  <c r="Z33" i="1"/>
  <c r="AB33" i="1" s="1"/>
  <c r="R33" i="1"/>
  <c r="AG33" i="1" s="1"/>
  <c r="AZ32" i="1"/>
  <c r="AY32" i="1"/>
  <c r="AX32" i="1"/>
  <c r="AU32" i="1"/>
  <c r="AO32" i="1"/>
  <c r="AL32" i="1"/>
  <c r="AJ32" i="1"/>
  <c r="Z32" i="1"/>
  <c r="AB32" i="1" s="1"/>
  <c r="R32" i="1"/>
  <c r="AG32" i="1" s="1"/>
  <c r="AZ31" i="1"/>
  <c r="AY31" i="1"/>
  <c r="AX31" i="1"/>
  <c r="AU31" i="1"/>
  <c r="AO31" i="1"/>
  <c r="AL31" i="1"/>
  <c r="AJ31" i="1"/>
  <c r="Z31" i="1"/>
  <c r="AB31" i="1" s="1"/>
  <c r="R31" i="1"/>
  <c r="AG31" i="1" s="1"/>
  <c r="AZ30" i="1"/>
  <c r="AY30" i="1"/>
  <c r="AX30" i="1"/>
  <c r="AU30" i="1"/>
  <c r="AO30" i="1"/>
  <c r="AL30" i="1"/>
  <c r="AJ30" i="1"/>
  <c r="Z30" i="1"/>
  <c r="AB30" i="1" s="1"/>
  <c r="AD30" i="1" s="1"/>
  <c r="R30" i="1"/>
  <c r="AZ29" i="1"/>
  <c r="AY29" i="1"/>
  <c r="AX29" i="1"/>
  <c r="AU29" i="1"/>
  <c r="AO29" i="1"/>
  <c r="AL29" i="1"/>
  <c r="AJ29" i="1"/>
  <c r="Z29" i="1"/>
  <c r="AB29" i="1" s="1"/>
  <c r="AD29" i="1" s="1"/>
  <c r="R29" i="1"/>
  <c r="AG29" i="1" s="1"/>
  <c r="AZ28" i="1"/>
  <c r="AY28" i="1"/>
  <c r="AX28" i="1"/>
  <c r="AU28" i="1"/>
  <c r="AO28" i="1"/>
  <c r="AL28" i="1"/>
  <c r="AJ28" i="1"/>
  <c r="Z28" i="1"/>
  <c r="AB28" i="1" s="1"/>
  <c r="AD28" i="1" s="1"/>
  <c r="R28" i="1"/>
  <c r="AG28" i="1" s="1"/>
  <c r="AZ27" i="1"/>
  <c r="AY27" i="1"/>
  <c r="AX27" i="1"/>
  <c r="AU27" i="1"/>
  <c r="AO27" i="1"/>
  <c r="AL27" i="1"/>
  <c r="AJ27" i="1"/>
  <c r="Z27" i="1"/>
  <c r="AB27" i="1" s="1"/>
  <c r="AD27" i="1" s="1"/>
  <c r="R27" i="1"/>
  <c r="AG27" i="1" s="1"/>
  <c r="AZ26" i="1"/>
  <c r="AY26" i="1"/>
  <c r="AX26" i="1"/>
  <c r="AU26" i="1"/>
  <c r="AO26" i="1"/>
  <c r="AL26" i="1"/>
  <c r="AJ26" i="1"/>
  <c r="Z26" i="1"/>
  <c r="AB26" i="1" s="1"/>
  <c r="AD26" i="1" s="1"/>
  <c r="R26" i="1"/>
  <c r="AG26" i="1" s="1"/>
  <c r="AZ25" i="1"/>
  <c r="AY25" i="1"/>
  <c r="AX25" i="1"/>
  <c r="AU25" i="1"/>
  <c r="AO25" i="1"/>
  <c r="AL25" i="1"/>
  <c r="AJ25" i="1"/>
  <c r="Z25" i="1"/>
  <c r="AB25" i="1" s="1"/>
  <c r="AD25" i="1" s="1"/>
  <c r="R25" i="1"/>
  <c r="AG25" i="1" s="1"/>
  <c r="AZ24" i="1"/>
  <c r="AY24" i="1"/>
  <c r="AX24" i="1"/>
  <c r="AU24" i="1"/>
  <c r="AO24" i="1"/>
  <c r="AL24" i="1"/>
  <c r="AJ24" i="1"/>
  <c r="Z24" i="1"/>
  <c r="AB24" i="1" s="1"/>
  <c r="R24" i="1"/>
  <c r="AZ23" i="1"/>
  <c r="AY23" i="1"/>
  <c r="AX23" i="1"/>
  <c r="AU23" i="1"/>
  <c r="AO23" i="1"/>
  <c r="AL23" i="1"/>
  <c r="AJ23" i="1"/>
  <c r="Z23" i="1"/>
  <c r="AB23" i="1" s="1"/>
  <c r="R23" i="1"/>
  <c r="AZ22" i="1"/>
  <c r="AY22" i="1"/>
  <c r="AX22" i="1"/>
  <c r="AU22" i="1"/>
  <c r="AO22" i="1"/>
  <c r="AL22" i="1"/>
  <c r="AJ22" i="1"/>
  <c r="Z22" i="1"/>
  <c r="AB22" i="1" s="1"/>
  <c r="R22" i="1"/>
  <c r="AZ21" i="1"/>
  <c r="AY21" i="1"/>
  <c r="AX21" i="1"/>
  <c r="AU21" i="1"/>
  <c r="AO21" i="1"/>
  <c r="AL21" i="1"/>
  <c r="AJ21" i="1"/>
  <c r="Z21" i="1"/>
  <c r="AB21" i="1" s="1"/>
  <c r="R21" i="1"/>
  <c r="AG21" i="1" s="1"/>
  <c r="AZ20" i="1"/>
  <c r="AY20" i="1"/>
  <c r="AX20" i="1"/>
  <c r="AU20" i="1"/>
  <c r="AO20" i="1"/>
  <c r="AL20" i="1"/>
  <c r="AJ20" i="1"/>
  <c r="Z20" i="1"/>
  <c r="AB20" i="1" s="1"/>
  <c r="AD20" i="1" s="1"/>
  <c r="R20" i="1"/>
  <c r="AG20" i="1" s="1"/>
  <c r="BJ19" i="1"/>
  <c r="BK19" i="1" s="1"/>
  <c r="AZ19" i="1"/>
  <c r="AY19" i="1"/>
  <c r="AX19" i="1"/>
  <c r="AU19" i="1"/>
  <c r="AO19" i="1"/>
  <c r="AL19" i="1"/>
  <c r="AJ19" i="1"/>
  <c r="Z19" i="1"/>
  <c r="AB19" i="1" s="1"/>
  <c r="AD19" i="1" s="1"/>
  <c r="R19" i="1"/>
  <c r="AG19" i="1" s="1"/>
  <c r="BJ18" i="1"/>
  <c r="BK18" i="1" s="1"/>
  <c r="AZ18" i="1"/>
  <c r="AY18" i="1"/>
  <c r="AX18" i="1"/>
  <c r="AU18" i="1"/>
  <c r="AO18" i="1"/>
  <c r="AL18" i="1"/>
  <c r="AJ18" i="1"/>
  <c r="Z18" i="1"/>
  <c r="AB18" i="1" s="1"/>
  <c r="AD18" i="1" s="1"/>
  <c r="R18" i="1"/>
  <c r="BJ17" i="1"/>
  <c r="BK17" i="1" s="1"/>
  <c r="AZ17" i="1"/>
  <c r="AY17" i="1"/>
  <c r="AX17" i="1"/>
  <c r="AU17" i="1"/>
  <c r="AO17" i="1"/>
  <c r="AL17" i="1"/>
  <c r="AJ17" i="1"/>
  <c r="Z17" i="1"/>
  <c r="AB17" i="1" s="1"/>
  <c r="AD17" i="1" s="1"/>
  <c r="R17" i="1"/>
  <c r="AG17" i="1" s="1"/>
  <c r="BJ16" i="1"/>
  <c r="BK16" i="1" s="1"/>
  <c r="AZ16" i="1"/>
  <c r="AY16" i="1"/>
  <c r="AX16" i="1"/>
  <c r="AU16" i="1"/>
  <c r="AO16" i="1"/>
  <c r="AL16" i="1"/>
  <c r="AJ16" i="1"/>
  <c r="Z16" i="1"/>
  <c r="AB16" i="1" s="1"/>
  <c r="AD16" i="1" s="1"/>
  <c r="R16" i="1"/>
  <c r="AG16" i="1" s="1"/>
  <c r="BJ15" i="1"/>
  <c r="BK15" i="1" s="1"/>
  <c r="AZ15" i="1"/>
  <c r="AY15" i="1"/>
  <c r="AX15" i="1"/>
  <c r="AU15" i="1"/>
  <c r="AO15" i="1"/>
  <c r="AL15" i="1"/>
  <c r="AJ15" i="1"/>
  <c r="Z15" i="1"/>
  <c r="AB15" i="1" s="1"/>
  <c r="AD15" i="1" s="1"/>
  <c r="R15" i="1"/>
  <c r="AG15" i="1" s="1"/>
  <c r="BJ14" i="1"/>
  <c r="BK14" i="1" s="1"/>
  <c r="AZ14" i="1"/>
  <c r="AY14" i="1"/>
  <c r="AX14" i="1"/>
  <c r="AU14" i="1"/>
  <c r="AO14" i="1"/>
  <c r="AL14" i="1"/>
  <c r="AJ14" i="1"/>
  <c r="Z14" i="1"/>
  <c r="AB14" i="1" s="1"/>
  <c r="AD14" i="1" s="1"/>
  <c r="R14" i="1"/>
  <c r="AZ13" i="1"/>
  <c r="AY13" i="1"/>
  <c r="AX13" i="1"/>
  <c r="AU13" i="1"/>
  <c r="AO13" i="1"/>
  <c r="AL13" i="1"/>
  <c r="AJ13" i="1"/>
  <c r="Z13" i="1"/>
  <c r="AB13" i="1" s="1"/>
  <c r="AD13" i="1" s="1"/>
  <c r="R13" i="1"/>
  <c r="AG13" i="1" s="1"/>
  <c r="AZ12" i="1"/>
  <c r="AY12" i="1"/>
  <c r="AX12" i="1"/>
  <c r="AU12" i="1"/>
  <c r="AO12" i="1"/>
  <c r="AL12" i="1"/>
  <c r="AJ12" i="1"/>
  <c r="Z12" i="1"/>
  <c r="AB12" i="1" s="1"/>
  <c r="AD12" i="1" s="1"/>
  <c r="R12" i="1"/>
  <c r="AZ11" i="1"/>
  <c r="AY11" i="1"/>
  <c r="AX11" i="1"/>
  <c r="AU11" i="1"/>
  <c r="AO11" i="1"/>
  <c r="AL11" i="1"/>
  <c r="AJ11" i="1"/>
  <c r="Z11" i="1"/>
  <c r="AB11" i="1" s="1"/>
  <c r="AD11" i="1" s="1"/>
  <c r="R11" i="1"/>
  <c r="AG11" i="1" s="1"/>
  <c r="AZ10" i="1"/>
  <c r="AY10" i="1"/>
  <c r="AX10" i="1"/>
  <c r="AU10" i="1"/>
  <c r="AO10" i="1"/>
  <c r="AL10" i="1"/>
  <c r="AJ10" i="1"/>
  <c r="Z10" i="1"/>
  <c r="AB10" i="1" s="1"/>
  <c r="AD10" i="1" s="1"/>
  <c r="R10" i="1"/>
  <c r="AZ9" i="1"/>
  <c r="AY9" i="1"/>
  <c r="AX9" i="1"/>
  <c r="AU9" i="1"/>
  <c r="AO9" i="1"/>
  <c r="AL9" i="1"/>
  <c r="AJ9" i="1"/>
  <c r="Z9" i="1"/>
  <c r="AB9" i="1" s="1"/>
  <c r="AD9" i="1" s="1"/>
  <c r="R9" i="1"/>
  <c r="AG9" i="1" s="1"/>
  <c r="AZ8" i="1"/>
  <c r="AY8" i="1"/>
  <c r="AX8" i="1"/>
  <c r="AU8" i="1"/>
  <c r="AO8" i="1"/>
  <c r="AL8" i="1"/>
  <c r="AJ8" i="1"/>
  <c r="Z8" i="1"/>
  <c r="AB8" i="1" s="1"/>
  <c r="AD8" i="1" s="1"/>
  <c r="R8" i="1"/>
  <c r="AZ7" i="1"/>
  <c r="AY7" i="1"/>
  <c r="AX7" i="1"/>
  <c r="AU7" i="1"/>
  <c r="AO7" i="1"/>
  <c r="AL7" i="1"/>
  <c r="AJ7" i="1"/>
  <c r="Z7" i="1"/>
  <c r="AB7" i="1" s="1"/>
  <c r="AD7" i="1" s="1"/>
  <c r="R7" i="1"/>
  <c r="AG7" i="1" s="1"/>
  <c r="AZ6" i="1"/>
  <c r="AY6" i="1"/>
  <c r="AX6" i="1"/>
  <c r="AU6" i="1"/>
  <c r="AO6" i="1"/>
  <c r="AL6" i="1"/>
  <c r="AJ6" i="1"/>
  <c r="Z6" i="1"/>
  <c r="AB6" i="1" s="1"/>
  <c r="AD6" i="1" s="1"/>
  <c r="R6" i="1"/>
  <c r="AG6" i="1" s="1"/>
  <c r="AZ5" i="1"/>
  <c r="AY5" i="1"/>
  <c r="AX5" i="1"/>
  <c r="AU5" i="1"/>
  <c r="AO5" i="1"/>
  <c r="AL5" i="1"/>
  <c r="AJ5" i="1"/>
  <c r="Z5" i="1"/>
  <c r="AB5" i="1" s="1"/>
  <c r="AD5" i="1" s="1"/>
  <c r="R5" i="1"/>
  <c r="AG5" i="1" s="1"/>
  <c r="AZ4" i="1"/>
  <c r="AY4" i="1"/>
  <c r="AX4" i="1"/>
  <c r="AU4" i="1"/>
  <c r="AO4" i="1"/>
  <c r="AL4" i="1"/>
  <c r="AJ4" i="1"/>
  <c r="Z4" i="1"/>
  <c r="AB4" i="1" s="1"/>
  <c r="AD4" i="1" s="1"/>
  <c r="R4" i="1"/>
  <c r="AZ3" i="1"/>
  <c r="AY3" i="1"/>
  <c r="AX3" i="1"/>
  <c r="AU3" i="1"/>
  <c r="AO3" i="1"/>
  <c r="AL3" i="1"/>
  <c r="AJ3" i="1"/>
  <c r="Z3" i="1"/>
  <c r="AB3" i="1" s="1"/>
  <c r="AD3" i="1" s="1"/>
  <c r="R3" i="1"/>
  <c r="AZ2" i="1"/>
  <c r="AY2" i="1"/>
  <c r="AX2" i="1"/>
  <c r="AU2" i="1"/>
  <c r="AO2" i="1"/>
  <c r="AL2" i="1"/>
  <c r="AJ2" i="1"/>
  <c r="Z2" i="1"/>
  <c r="AB2" i="1" s="1"/>
  <c r="AD2" i="1" s="1"/>
  <c r="R2" i="1"/>
  <c r="AH82" i="1" l="1"/>
  <c r="AP32" i="1"/>
  <c r="AH81" i="1"/>
  <c r="AH104" i="1"/>
  <c r="AH109" i="1"/>
  <c r="AH113" i="1"/>
  <c r="AH59" i="1"/>
  <c r="AP95" i="1"/>
  <c r="AH39" i="1"/>
  <c r="AH63" i="1"/>
  <c r="AP67" i="1"/>
  <c r="AH73" i="1"/>
  <c r="AH110" i="1"/>
  <c r="AP11" i="1"/>
  <c r="AP37" i="1"/>
  <c r="AH88" i="1"/>
  <c r="AP89" i="1"/>
  <c r="AP103" i="1"/>
  <c r="AP14" i="1"/>
  <c r="AP52" i="1"/>
  <c r="AP59" i="1"/>
  <c r="AH61" i="1"/>
  <c r="AP76" i="1"/>
  <c r="AP48" i="1"/>
  <c r="AP51" i="1"/>
  <c r="AP56" i="1"/>
  <c r="AP78" i="1"/>
  <c r="AP115" i="1"/>
  <c r="AP7" i="1"/>
  <c r="AH13" i="1"/>
  <c r="AP23" i="1"/>
  <c r="AP28" i="1"/>
  <c r="AH37" i="1"/>
  <c r="AP38" i="1"/>
  <c r="AP71" i="1"/>
  <c r="AG76" i="1"/>
  <c r="AH76" i="1" s="1"/>
  <c r="AP83" i="1"/>
  <c r="AP94" i="1"/>
  <c r="AP101" i="1"/>
  <c r="AP102" i="1"/>
  <c r="AP106" i="1"/>
  <c r="AH119" i="1"/>
  <c r="AP121" i="1"/>
  <c r="AP3" i="1"/>
  <c r="AP13" i="1"/>
  <c r="AP18" i="1"/>
  <c r="AP29" i="1"/>
  <c r="AP35" i="1"/>
  <c r="AH48" i="1"/>
  <c r="AP54" i="1"/>
  <c r="AP58" i="1"/>
  <c r="AH78" i="1"/>
  <c r="AH79" i="1"/>
  <c r="AP91" i="1"/>
  <c r="AP92" i="1"/>
  <c r="AP108" i="1"/>
  <c r="AP112" i="1"/>
  <c r="AP117" i="1"/>
  <c r="AP119" i="1"/>
  <c r="AQ119" i="1" s="1"/>
  <c r="AP120" i="1"/>
  <c r="AH16" i="1"/>
  <c r="AP26" i="1"/>
  <c r="AP33" i="1"/>
  <c r="AP39" i="1"/>
  <c r="AP73" i="1"/>
  <c r="AP75" i="1"/>
  <c r="AH89" i="1"/>
  <c r="AQ89" i="1" s="1"/>
  <c r="AP111" i="1"/>
  <c r="AP116" i="1"/>
  <c r="AP5" i="1"/>
  <c r="AP6" i="1"/>
  <c r="AP16" i="1"/>
  <c r="AQ16" i="1" s="1"/>
  <c r="AP17" i="1"/>
  <c r="AP19" i="1"/>
  <c r="AP24" i="1"/>
  <c r="AH25" i="1"/>
  <c r="AH27" i="1"/>
  <c r="AH29" i="1"/>
  <c r="AH32" i="1"/>
  <c r="AQ32" i="1" s="1"/>
  <c r="AW32" i="1" s="1"/>
  <c r="AH38" i="1"/>
  <c r="AP41" i="1"/>
  <c r="AP46" i="1"/>
  <c r="AP47" i="1"/>
  <c r="AP53" i="1"/>
  <c r="AP63" i="1"/>
  <c r="AP65" i="1"/>
  <c r="AP77" i="1"/>
  <c r="AP93" i="1"/>
  <c r="AH94" i="1"/>
  <c r="AP100" i="1"/>
  <c r="AH108" i="1"/>
  <c r="AP114" i="1"/>
  <c r="AH118" i="1"/>
  <c r="AP9" i="1"/>
  <c r="AP22" i="1"/>
  <c r="AP34" i="1"/>
  <c r="AP36" i="1"/>
  <c r="AH50" i="1"/>
  <c r="AH53" i="1"/>
  <c r="AH60" i="1"/>
  <c r="AP69" i="1"/>
  <c r="AH75" i="1"/>
  <c r="AP79" i="1"/>
  <c r="AP82" i="1"/>
  <c r="AQ82" i="1" s="1"/>
  <c r="AW82" i="1" s="1"/>
  <c r="AH83" i="1"/>
  <c r="AH92" i="1"/>
  <c r="AH103" i="1"/>
  <c r="AQ103" i="1" s="1"/>
  <c r="AR103" i="1" s="1"/>
  <c r="AP110" i="1"/>
  <c r="AH115" i="1"/>
  <c r="AH122" i="1"/>
  <c r="AQ122" i="1" s="1"/>
  <c r="AR122" i="1" s="1"/>
  <c r="AH74" i="1"/>
  <c r="AH11" i="1"/>
  <c r="AP15" i="1"/>
  <c r="AG24" i="1"/>
  <c r="AH24" i="1" s="1"/>
  <c r="AP27" i="1"/>
  <c r="AH28" i="1"/>
  <c r="AP31" i="1"/>
  <c r="AH34" i="1"/>
  <c r="AP42" i="1"/>
  <c r="AP50" i="1"/>
  <c r="AP60" i="1"/>
  <c r="AP61" i="1"/>
  <c r="AP62" i="1"/>
  <c r="AP66" i="1"/>
  <c r="AH67" i="1"/>
  <c r="AP72" i="1"/>
  <c r="AP81" i="1"/>
  <c r="AP86" i="1"/>
  <c r="AG93" i="1"/>
  <c r="AH93" i="1" s="1"/>
  <c r="AH95" i="1"/>
  <c r="AP98" i="1"/>
  <c r="AP104" i="1"/>
  <c r="AQ104" i="1" s="1"/>
  <c r="AH106" i="1"/>
  <c r="AG116" i="1"/>
  <c r="AH116" i="1" s="1"/>
  <c r="AP118" i="1"/>
  <c r="AH15" i="1"/>
  <c r="AG58" i="1"/>
  <c r="AH58" i="1" s="1"/>
  <c r="AH6" i="1"/>
  <c r="AH20" i="1"/>
  <c r="AG51" i="1"/>
  <c r="AH51" i="1" s="1"/>
  <c r="AG56" i="1"/>
  <c r="AH56" i="1" s="1"/>
  <c r="AH112" i="1"/>
  <c r="AG3" i="1"/>
  <c r="AH3" i="1" s="1"/>
  <c r="AG4" i="1"/>
  <c r="AH4" i="1" s="1"/>
  <c r="AH5" i="1"/>
  <c r="AH9" i="1"/>
  <c r="AG14" i="1"/>
  <c r="AH14" i="1" s="1"/>
  <c r="AH17" i="1"/>
  <c r="AG18" i="1"/>
  <c r="AH18" i="1" s="1"/>
  <c r="AP20" i="1"/>
  <c r="AP25" i="1"/>
  <c r="AH26" i="1"/>
  <c r="AQ26" i="1" s="1"/>
  <c r="AH35" i="1"/>
  <c r="AG66" i="1"/>
  <c r="AH66" i="1" s="1"/>
  <c r="AH72" i="1"/>
  <c r="AG91" i="1"/>
  <c r="AH91" i="1" s="1"/>
  <c r="AH19" i="1"/>
  <c r="AG69" i="1"/>
  <c r="AH69" i="1" s="1"/>
  <c r="AH84" i="1"/>
  <c r="AG86" i="1"/>
  <c r="AH86" i="1" s="1"/>
  <c r="AG12" i="1"/>
  <c r="AH12" i="1" s="1"/>
  <c r="AG77" i="1"/>
  <c r="AH77" i="1" s="1"/>
  <c r="AH7" i="1"/>
  <c r="AQ7" i="1" s="1"/>
  <c r="AP8" i="1"/>
  <c r="AG22" i="1"/>
  <c r="AH22" i="1" s="1"/>
  <c r="AG23" i="1"/>
  <c r="AH23" i="1" s="1"/>
  <c r="AH31" i="1"/>
  <c r="AH33" i="1"/>
  <c r="AP45" i="1"/>
  <c r="AH52" i="1"/>
  <c r="AG65" i="1"/>
  <c r="AH65" i="1" s="1"/>
  <c r="AG71" i="1"/>
  <c r="AH71" i="1" s="1"/>
  <c r="AP80" i="1"/>
  <c r="AG97" i="1"/>
  <c r="AH97" i="1" s="1"/>
  <c r="AH21" i="1"/>
  <c r="AG57" i="1"/>
  <c r="AH57" i="1" s="1"/>
  <c r="AH62" i="1"/>
  <c r="AG64" i="1"/>
  <c r="AH64" i="1" s="1"/>
  <c r="AG70" i="1"/>
  <c r="AH70" i="1" s="1"/>
  <c r="AH90" i="1"/>
  <c r="AG98" i="1"/>
  <c r="AH98" i="1" s="1"/>
  <c r="AH100" i="1"/>
  <c r="AG107" i="1"/>
  <c r="AH107" i="1" s="1"/>
  <c r="AH111" i="1"/>
  <c r="AG121" i="1"/>
  <c r="AH121" i="1" s="1"/>
  <c r="AG2" i="1"/>
  <c r="AH2" i="1" s="1"/>
  <c r="AP4" i="1"/>
  <c r="AG10" i="1"/>
  <c r="AH10" i="1" s="1"/>
  <c r="AP12" i="1"/>
  <c r="AP21" i="1"/>
  <c r="AG30" i="1"/>
  <c r="AH30" i="1" s="1"/>
  <c r="AP2" i="1"/>
  <c r="AG8" i="1"/>
  <c r="AH8" i="1" s="1"/>
  <c r="AP10" i="1"/>
  <c r="AP30" i="1"/>
  <c r="AH42" i="1"/>
  <c r="AG43" i="1"/>
  <c r="AH43" i="1" s="1"/>
  <c r="AH46" i="1"/>
  <c r="AG47" i="1"/>
  <c r="AH47" i="1" s="1"/>
  <c r="AH54" i="1"/>
  <c r="AP74" i="1"/>
  <c r="AG85" i="1"/>
  <c r="AH85" i="1" s="1"/>
  <c r="AP88" i="1"/>
  <c r="AP90" i="1"/>
  <c r="AG101" i="1"/>
  <c r="AH101" i="1" s="1"/>
  <c r="AH114" i="1"/>
  <c r="AH120" i="1"/>
  <c r="AG36" i="1"/>
  <c r="AH36" i="1" s="1"/>
  <c r="AG40" i="1"/>
  <c r="AH40" i="1" s="1"/>
  <c r="AP43" i="1"/>
  <c r="AG44" i="1"/>
  <c r="AH44" i="1" s="1"/>
  <c r="AG49" i="1"/>
  <c r="AH49" i="1" s="1"/>
  <c r="AG55" i="1"/>
  <c r="AH55" i="1" s="1"/>
  <c r="AP57" i="1"/>
  <c r="AP64" i="1"/>
  <c r="AP70" i="1"/>
  <c r="AP84" i="1"/>
  <c r="AH87" i="1"/>
  <c r="AH96" i="1"/>
  <c r="AP96" i="1"/>
  <c r="AP99" i="1"/>
  <c r="AG117" i="1"/>
  <c r="AH117" i="1" s="1"/>
  <c r="AP40" i="1"/>
  <c r="AG41" i="1"/>
  <c r="AH41" i="1" s="1"/>
  <c r="AP44" i="1"/>
  <c r="AG45" i="1"/>
  <c r="AH45" i="1" s="1"/>
  <c r="AP49" i="1"/>
  <c r="AP55" i="1"/>
  <c r="AH68" i="1"/>
  <c r="AP68" i="1"/>
  <c r="AH80" i="1"/>
  <c r="AP85" i="1"/>
  <c r="AP87" i="1"/>
  <c r="AP97" i="1"/>
  <c r="AG102" i="1"/>
  <c r="AH102" i="1" s="1"/>
  <c r="AP107" i="1"/>
  <c r="AP109" i="1"/>
  <c r="AP113" i="1"/>
  <c r="AQ113" i="1" s="1"/>
  <c r="AG99" i="1"/>
  <c r="AH99" i="1" s="1"/>
  <c r="AH105" i="1"/>
  <c r="AP105" i="1"/>
  <c r="AQ3" i="1" l="1"/>
  <c r="AQ95" i="1"/>
  <c r="AR95" i="1" s="1"/>
  <c r="AQ102" i="1"/>
  <c r="AQ86" i="1"/>
  <c r="AR86" i="1" s="1"/>
  <c r="AQ115" i="1"/>
  <c r="AR115" i="1" s="1"/>
  <c r="AQ94" i="1"/>
  <c r="AR94" i="1" s="1"/>
  <c r="AQ99" i="1"/>
  <c r="AR32" i="1"/>
  <c r="AQ24" i="1"/>
  <c r="AW24" i="1" s="1"/>
  <c r="AQ77" i="1"/>
  <c r="AR77" i="1" s="1"/>
  <c r="AQ6" i="1"/>
  <c r="AW6" i="1" s="1"/>
  <c r="AQ47" i="1"/>
  <c r="AW47" i="1" s="1"/>
  <c r="AQ29" i="1"/>
  <c r="AR29" i="1" s="1"/>
  <c r="AQ81" i="1"/>
  <c r="AW81" i="1" s="1"/>
  <c r="AQ98" i="1"/>
  <c r="AR98" i="1" s="1"/>
  <c r="AQ66" i="1"/>
  <c r="AR66" i="1" s="1"/>
  <c r="AQ35" i="1"/>
  <c r="AW35" i="1" s="1"/>
  <c r="AQ51" i="1"/>
  <c r="AW51" i="1" s="1"/>
  <c r="AQ110" i="1"/>
  <c r="AW110" i="1" s="1"/>
  <c r="AW103" i="1"/>
  <c r="AQ28" i="1"/>
  <c r="AR28" i="1" s="1"/>
  <c r="AQ88" i="1"/>
  <c r="AW88" i="1" s="1"/>
  <c r="AQ8" i="1"/>
  <c r="AW8" i="1" s="1"/>
  <c r="AQ9" i="1"/>
  <c r="AR9" i="1" s="1"/>
  <c r="AQ121" i="1"/>
  <c r="AR121" i="1" s="1"/>
  <c r="AQ100" i="1"/>
  <c r="AR100" i="1" s="1"/>
  <c r="AQ52" i="1"/>
  <c r="AR52" i="1" s="1"/>
  <c r="AQ101" i="1"/>
  <c r="AR101" i="1" s="1"/>
  <c r="AQ46" i="1"/>
  <c r="AW46" i="1" s="1"/>
  <c r="AQ71" i="1"/>
  <c r="AR71" i="1" s="1"/>
  <c r="AQ5" i="1"/>
  <c r="AR5" i="1" s="1"/>
  <c r="AQ73" i="1"/>
  <c r="AR73" i="1" s="1"/>
  <c r="AQ109" i="1"/>
  <c r="AR109" i="1" s="1"/>
  <c r="AQ65" i="1"/>
  <c r="AW65" i="1" s="1"/>
  <c r="AQ33" i="1"/>
  <c r="AR33" i="1" s="1"/>
  <c r="AQ58" i="1"/>
  <c r="AR58" i="1" s="1"/>
  <c r="AQ48" i="1"/>
  <c r="AW48" i="1" s="1"/>
  <c r="AQ11" i="1"/>
  <c r="AR11" i="1" s="1"/>
  <c r="AQ31" i="1"/>
  <c r="AR31" i="1" s="1"/>
  <c r="AQ19" i="1"/>
  <c r="AR19" i="1" s="1"/>
  <c r="AQ15" i="1"/>
  <c r="AR15" i="1" s="1"/>
  <c r="AQ92" i="1"/>
  <c r="AR92" i="1" s="1"/>
  <c r="AQ75" i="1"/>
  <c r="AR75" i="1" s="1"/>
  <c r="AQ39" i="1"/>
  <c r="AR39" i="1" s="1"/>
  <c r="AQ30" i="1"/>
  <c r="AW30" i="1" s="1"/>
  <c r="AQ111" i="1"/>
  <c r="AR111" i="1" s="1"/>
  <c r="AQ61" i="1"/>
  <c r="AW61" i="1" s="1"/>
  <c r="AQ34" i="1"/>
  <c r="AW34" i="1" s="1"/>
  <c r="AQ59" i="1"/>
  <c r="AR59" i="1" s="1"/>
  <c r="AQ74" i="1"/>
  <c r="AW74" i="1" s="1"/>
  <c r="AQ62" i="1"/>
  <c r="AW62" i="1" s="1"/>
  <c r="AQ93" i="1"/>
  <c r="AR93" i="1" s="1"/>
  <c r="AQ42" i="1"/>
  <c r="AW42" i="1" s="1"/>
  <c r="AQ63" i="1"/>
  <c r="AR63" i="1" s="1"/>
  <c r="AQ67" i="1"/>
  <c r="AW67" i="1" s="1"/>
  <c r="AQ41" i="1"/>
  <c r="AW41" i="1" s="1"/>
  <c r="AQ13" i="1"/>
  <c r="AR13" i="1" s="1"/>
  <c r="AQ54" i="1"/>
  <c r="AR54" i="1" s="1"/>
  <c r="AQ23" i="1"/>
  <c r="AW23" i="1" s="1"/>
  <c r="AQ14" i="1"/>
  <c r="AR14" i="1" s="1"/>
  <c r="AQ116" i="1"/>
  <c r="AW116" i="1" s="1"/>
  <c r="AQ78" i="1"/>
  <c r="AR78" i="1" s="1"/>
  <c r="AQ76" i="1"/>
  <c r="AR76" i="1" s="1"/>
  <c r="AQ37" i="1"/>
  <c r="AQ117" i="1"/>
  <c r="AW117" i="1" s="1"/>
  <c r="AW94" i="1"/>
  <c r="AQ91" i="1"/>
  <c r="AW91" i="1" s="1"/>
  <c r="AQ18" i="1"/>
  <c r="AR18" i="1" s="1"/>
  <c r="AQ112" i="1"/>
  <c r="AW112" i="1" s="1"/>
  <c r="AQ56" i="1"/>
  <c r="AR56" i="1" s="1"/>
  <c r="AQ79" i="1"/>
  <c r="AW79" i="1" s="1"/>
  <c r="AQ50" i="1"/>
  <c r="AR50" i="1" s="1"/>
  <c r="AQ10" i="1"/>
  <c r="AR10" i="1" s="1"/>
  <c r="AQ22" i="1"/>
  <c r="AW22" i="1" s="1"/>
  <c r="AQ69" i="1"/>
  <c r="AR69" i="1" s="1"/>
  <c r="AQ4" i="1"/>
  <c r="AR4" i="1" s="1"/>
  <c r="AQ106" i="1"/>
  <c r="AW89" i="1"/>
  <c r="AR89" i="1"/>
  <c r="AW39" i="1"/>
  <c r="AQ49" i="1"/>
  <c r="AW49" i="1" s="1"/>
  <c r="AQ36" i="1"/>
  <c r="AR36" i="1" s="1"/>
  <c r="AQ17" i="1"/>
  <c r="AR17" i="1" s="1"/>
  <c r="AQ83" i="1"/>
  <c r="AR83" i="1" s="1"/>
  <c r="AQ53" i="1"/>
  <c r="AR53" i="1" s="1"/>
  <c r="AQ38" i="1"/>
  <c r="AR38" i="1" s="1"/>
  <c r="AQ25" i="1"/>
  <c r="AW25" i="1" s="1"/>
  <c r="AQ96" i="1"/>
  <c r="AW96" i="1" s="1"/>
  <c r="AQ44" i="1"/>
  <c r="AW44" i="1" s="1"/>
  <c r="AW122" i="1"/>
  <c r="AQ108" i="1"/>
  <c r="AQ120" i="1"/>
  <c r="AR120" i="1" s="1"/>
  <c r="AR81" i="1"/>
  <c r="AW104" i="1"/>
  <c r="AR104" i="1"/>
  <c r="AQ70" i="1"/>
  <c r="AW70" i="1" s="1"/>
  <c r="AQ84" i="1"/>
  <c r="AW84" i="1" s="1"/>
  <c r="AR82" i="1"/>
  <c r="AQ60" i="1"/>
  <c r="AQ85" i="1"/>
  <c r="AW85" i="1" s="1"/>
  <c r="AQ45" i="1"/>
  <c r="AR45" i="1" s="1"/>
  <c r="AQ55" i="1"/>
  <c r="AW55" i="1" s="1"/>
  <c r="AQ40" i="1"/>
  <c r="AW40" i="1" s="1"/>
  <c r="AQ72" i="1"/>
  <c r="AR72" i="1" s="1"/>
  <c r="AW115" i="1"/>
  <c r="AQ107" i="1"/>
  <c r="AR107" i="1" s="1"/>
  <c r="AQ114" i="1"/>
  <c r="AR114" i="1" s="1"/>
  <c r="AQ57" i="1"/>
  <c r="AW57" i="1" s="1"/>
  <c r="AQ2" i="1"/>
  <c r="AR2" i="1" s="1"/>
  <c r="AQ12" i="1"/>
  <c r="AW12" i="1" s="1"/>
  <c r="AR119" i="1"/>
  <c r="AW119" i="1"/>
  <c r="AQ118" i="1"/>
  <c r="AQ27" i="1"/>
  <c r="AW86" i="1"/>
  <c r="AR3" i="1"/>
  <c r="AW3" i="1"/>
  <c r="AW99" i="1"/>
  <c r="AR99" i="1"/>
  <c r="AR23" i="1"/>
  <c r="AW102" i="1"/>
  <c r="AR102" i="1"/>
  <c r="AW113" i="1"/>
  <c r="AR113" i="1"/>
  <c r="AQ64" i="1"/>
  <c r="AQ97" i="1"/>
  <c r="AR7" i="1"/>
  <c r="AW7" i="1"/>
  <c r="AQ87" i="1"/>
  <c r="AQ21" i="1"/>
  <c r="AW26" i="1"/>
  <c r="AR26" i="1"/>
  <c r="AQ20" i="1"/>
  <c r="AQ43" i="1"/>
  <c r="AQ68" i="1"/>
  <c r="AQ105" i="1"/>
  <c r="AQ80" i="1"/>
  <c r="AQ90" i="1"/>
  <c r="AR16" i="1"/>
  <c r="AW16" i="1"/>
  <c r="AW9" i="1" l="1"/>
  <c r="AR47" i="1"/>
  <c r="AW66" i="1"/>
  <c r="AW95" i="1"/>
  <c r="AR35" i="1"/>
  <c r="AR88" i="1"/>
  <c r="AW28" i="1"/>
  <c r="AW109" i="1"/>
  <c r="AR24" i="1"/>
  <c r="AW15" i="1"/>
  <c r="AW72" i="1"/>
  <c r="AW17" i="1"/>
  <c r="AW77" i="1"/>
  <c r="AW76" i="1"/>
  <c r="AW52" i="1"/>
  <c r="AR91" i="1"/>
  <c r="AR6" i="1"/>
  <c r="AW69" i="1"/>
  <c r="AR110" i="1"/>
  <c r="AR12" i="1"/>
  <c r="AR46" i="1"/>
  <c r="AW98" i="1"/>
  <c r="AW54" i="1"/>
  <c r="AR51" i="1"/>
  <c r="AW121" i="1"/>
  <c r="AW29" i="1"/>
  <c r="AR30" i="1"/>
  <c r="AW59" i="1"/>
  <c r="AR42" i="1"/>
  <c r="AW53" i="1"/>
  <c r="AR40" i="1"/>
  <c r="AR48" i="1"/>
  <c r="AR49" i="1"/>
  <c r="AR44" i="1"/>
  <c r="AR79" i="1"/>
  <c r="AW31" i="1"/>
  <c r="AW78" i="1"/>
  <c r="AR22" i="1"/>
  <c r="AW45" i="1"/>
  <c r="AW2" i="1"/>
  <c r="AW111" i="1"/>
  <c r="AW114" i="1"/>
  <c r="AW36" i="1"/>
  <c r="AR65" i="1"/>
  <c r="AW56" i="1"/>
  <c r="AW33" i="1"/>
  <c r="AR62" i="1"/>
  <c r="AW14" i="1"/>
  <c r="AR8" i="1"/>
  <c r="AW63" i="1"/>
  <c r="AR112" i="1"/>
  <c r="AW71" i="1"/>
  <c r="AW100" i="1"/>
  <c r="AW11" i="1"/>
  <c r="AR74" i="1"/>
  <c r="AW107" i="1"/>
  <c r="AW92" i="1"/>
  <c r="AR67" i="1"/>
  <c r="AR96" i="1"/>
  <c r="AW10" i="1"/>
  <c r="AW93" i="1"/>
  <c r="AW13" i="1"/>
  <c r="AW19" i="1"/>
  <c r="AW58" i="1"/>
  <c r="AW101" i="1"/>
  <c r="AW83" i="1"/>
  <c r="AW73" i="1"/>
  <c r="AR117" i="1"/>
  <c r="AR85" i="1"/>
  <c r="AW75" i="1"/>
  <c r="AW5" i="1"/>
  <c r="AR70" i="1"/>
  <c r="AW4" i="1"/>
  <c r="AR61" i="1"/>
  <c r="AR41" i="1"/>
  <c r="AW18" i="1"/>
  <c r="AW50" i="1"/>
  <c r="AR34" i="1"/>
  <c r="AR25" i="1"/>
  <c r="AR116" i="1"/>
  <c r="AR37" i="1"/>
  <c r="AW37" i="1"/>
  <c r="AW120" i="1"/>
  <c r="AR55" i="1"/>
  <c r="AW38" i="1"/>
  <c r="AR106" i="1"/>
  <c r="AW106" i="1"/>
  <c r="AR57" i="1"/>
  <c r="AR108" i="1"/>
  <c r="AW108" i="1"/>
  <c r="AR84" i="1"/>
  <c r="AW27" i="1"/>
  <c r="AR27" i="1"/>
  <c r="AR118" i="1"/>
  <c r="AW118" i="1"/>
  <c r="AR60" i="1"/>
  <c r="AW60" i="1"/>
  <c r="AR20" i="1"/>
  <c r="AW20" i="1"/>
  <c r="AW97" i="1"/>
  <c r="AR97" i="1"/>
  <c r="AR80" i="1"/>
  <c r="AW80" i="1"/>
  <c r="AW105" i="1"/>
  <c r="AR105" i="1"/>
  <c r="AW90" i="1"/>
  <c r="AR90" i="1"/>
  <c r="AW68" i="1"/>
  <c r="AR68" i="1"/>
  <c r="AW64" i="1"/>
  <c r="AR64" i="1"/>
  <c r="AW43" i="1"/>
  <c r="AR43" i="1"/>
  <c r="AW21" i="1"/>
  <c r="AR21" i="1"/>
  <c r="AW87" i="1"/>
  <c r="AR87" i="1"/>
</calcChain>
</file>

<file path=xl/comments1.xml><?xml version="1.0" encoding="utf-8"?>
<comments xmlns="http://schemas.openxmlformats.org/spreadsheetml/2006/main">
  <authors>
    <author>heather.zhu@jlahome.com</author>
  </authors>
  <commentList>
    <comment ref="Z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B1" authorId="0" shapeId="0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D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G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H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J1" authorId="0" shapeId="0">
      <text>
        <r>
          <rPr>
            <sz val="11"/>
            <rFont val="Calibri"/>
            <family val="2"/>
          </rPr>
          <t>[JLA Domestic Price]*[DA %]</t>
        </r>
      </text>
    </comment>
    <comment ref="AL1" authorId="0" shapeId="0">
      <text>
        <r>
          <rPr>
            <sz val="11"/>
            <rFont val="Calibri"/>
            <family val="2"/>
          </rPr>
          <t>[JLA Domestic Price]*[Royalty %]</t>
        </r>
      </text>
    </comment>
    <comment ref="AO1" authorId="0" shapeId="0">
      <text>
        <r>
          <rPr>
            <sz val="11"/>
            <rFont val="Calibri"/>
            <family val="2"/>
          </rPr>
          <t>[JLA Domestic Price]*[Warehouse Charge %]</t>
        </r>
      </text>
    </comment>
    <comment ref="AP1" authorId="0" shapeId="0">
      <text>
        <r>
          <rPr>
            <sz val="11"/>
            <rFont val="Calibri"/>
            <family val="2"/>
          </rPr>
          <t>[DA $]+[Royalty $]+[Other Load $]</t>
        </r>
      </text>
    </comment>
    <comment ref="AQ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R1" authorId="0" shapeId="0">
      <text>
        <r>
          <rPr>
            <sz val="11"/>
            <rFont val="Calibri"/>
            <family val="2"/>
          </rPr>
          <t>([JLA POE Price]-[LDP Cost with Load $])/[JLA POE Price]</t>
        </r>
      </text>
    </comment>
    <comment ref="AU1" authorId="0" shapeId="0">
      <text>
        <r>
          <rPr>
            <sz val="11"/>
            <rFont val="Calibri"/>
            <family val="2"/>
          </rPr>
          <t>([Suggested Reatil Price]-[JLA Domestic Price])/[Suggested Reatil Price]</t>
        </r>
      </text>
    </comment>
    <comment ref="AW1" authorId="0" shapeId="0">
      <text>
        <r>
          <rPr>
            <sz val="11"/>
            <rFont val="Calibri"/>
            <family val="2"/>
          </rPr>
          <t>[LDP Cost with Load $]*[MOQ]</t>
        </r>
      </text>
    </comment>
    <comment ref="AX1" authorId="0" shapeId="0">
      <text>
        <r>
          <rPr>
            <sz val="11"/>
            <rFont val="Calibri"/>
            <family val="2"/>
          </rPr>
          <t>[JLA Domestic Price]*[MOQ]</t>
        </r>
      </text>
    </comment>
    <comment ref="AY1" authorId="0" shapeId="0">
      <text>
        <r>
          <rPr>
            <sz val="11"/>
            <rFont val="Calibri"/>
            <family val="2"/>
          </rPr>
          <t>[Suggested Retail price]*[MOQ]</t>
        </r>
      </text>
    </comment>
    <comment ref="AZ1" authorId="0" shapeId="0">
      <text>
        <r>
          <rPr>
            <sz val="11"/>
            <rFont val="Calibri"/>
            <family val="2"/>
          </rPr>
          <t>[Master Carton L (cm)]*[Master Carton W (cm)]*[Master Carton H (cm)]/1000000/[Case Pack]*[Total Quantity]</t>
        </r>
      </text>
    </comment>
  </commentList>
</comments>
</file>

<file path=xl/sharedStrings.xml><?xml version="1.0" encoding="utf-8"?>
<sst xmlns="http://schemas.openxmlformats.org/spreadsheetml/2006/main" count="2056" uniqueCount="482">
  <si>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</si>
  <si>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</si>
  <si>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</si>
  <si>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</si>
  <si>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</si>
  <si>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</si>
  <si>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</si>
  <si>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</si>
  <si>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</si>
  <si>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</si>
  <si>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</si>
  <si>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</si>
  <si>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</si>
  <si>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Customer Item#</t>
  </si>
  <si>
    <t>Item No.</t>
  </si>
  <si>
    <t>UPC</t>
  </si>
  <si>
    <t>Unit of Measure</t>
  </si>
  <si>
    <t>UCCPM Price / FOB Cost $</t>
  </si>
  <si>
    <t>Package Type</t>
  </si>
  <si>
    <t>Packaging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</si>
  <si>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</si>
  <si>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</si>
  <si>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</si>
  <si>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</si>
  <si>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</si>
  <si>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</si>
  <si>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</si>
  <si>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</si>
  <si>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</si>
  <si>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</si>
  <si>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</si>
  <si>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r>
      <t xml:space="preserve">Duty Rate - </t>
    </r>
    <r>
      <rPr>
        <b/>
        <sz val="11"/>
        <color rgb="FFFF0000"/>
        <rFont val="Calibri"/>
        <family val="2"/>
      </rPr>
      <t>30% Tariff</t>
    </r>
  </si>
  <si>
    <t>Duty per Item $</t>
  </si>
  <si>
    <t>LDP Cost $</t>
  </si>
  <si>
    <t>DA %</t>
  </si>
  <si>
    <t>DA $</t>
  </si>
  <si>
    <t>Royalty %</t>
  </si>
  <si>
    <t>Royalty $</t>
  </si>
  <si>
    <t>Other Load</t>
  </si>
  <si>
    <t>Other Load %</t>
  </si>
  <si>
    <t>Other Load $</t>
  </si>
  <si>
    <t>Total Load $</t>
  </si>
  <si>
    <t>LDP Cost with Load $</t>
  </si>
  <si>
    <t>JLA LDP MU%</t>
  </si>
  <si>
    <t>JLA POE Price</t>
  </si>
  <si>
    <t>Suggested Retail Price</t>
  </si>
  <si>
    <t>Retail Markup %</t>
  </si>
  <si>
    <t>MOQ</t>
  </si>
  <si>
    <t>Total Cost</t>
  </si>
  <si>
    <t>Total Sales</t>
  </si>
  <si>
    <t>Retailer Selling Price Total</t>
  </si>
  <si>
    <t>Master Carton CBM</t>
  </si>
  <si>
    <t>Master Carton Weight (kg)</t>
  </si>
  <si>
    <t>Remarks</t>
  </si>
  <si>
    <t>Port</t>
  </si>
  <si>
    <t>COO</t>
  </si>
  <si>
    <t>Vendor</t>
  </si>
  <si>
    <t>Laura Ashley</t>
  </si>
  <si>
    <t>Bath Accessories</t>
  </si>
  <si>
    <t>glass</t>
  </si>
  <si>
    <t>Piece</t>
  </si>
  <si>
    <t>Normal</t>
  </si>
  <si>
    <t>8424.89.9000</t>
    <phoneticPr fontId="3" type="noConversion"/>
  </si>
  <si>
    <t>Yantian</t>
  </si>
  <si>
    <t>China</t>
  </si>
  <si>
    <t>Aspire</t>
  </si>
  <si>
    <t>Toothbrush Holder,  iron cover</t>
  </si>
  <si>
    <t>7013.99.5010</t>
  </si>
  <si>
    <t>Glass Tumbler</t>
    <phoneticPr fontId="9" type="noConversion"/>
  </si>
  <si>
    <t>Tumbler</t>
  </si>
  <si>
    <t>Glass Soap Dish</t>
    <phoneticPr fontId="9" type="noConversion"/>
  </si>
  <si>
    <t>Soap Dish</t>
  </si>
  <si>
    <t>JLA Home</t>
  </si>
  <si>
    <t>Ellory (opt2)</t>
    <phoneticPr fontId="9" type="noConversion"/>
  </si>
  <si>
    <t>Glass Taller Lotion Dispenser,plastic golden color pump head</t>
    <phoneticPr fontId="9" type="noConversion"/>
  </si>
  <si>
    <t>Taller Lotion Dispenser,plastic golden color pump head</t>
  </si>
  <si>
    <r>
      <t>3.43x3.43x7"</t>
    </r>
    <r>
      <rPr>
        <sz val="11"/>
        <rFont val="宋体"/>
        <family val="3"/>
        <charset val="134"/>
      </rPr>
      <t>（</t>
    </r>
    <r>
      <rPr>
        <sz val="11"/>
        <rFont val="Arial"/>
        <family val="2"/>
      </rPr>
      <t>8.7x8.7x17.8cm</t>
    </r>
    <r>
      <rPr>
        <sz val="11"/>
        <rFont val="宋体"/>
        <family val="3"/>
        <charset val="134"/>
      </rPr>
      <t>）</t>
    </r>
  </si>
  <si>
    <t>Peach</t>
    <phoneticPr fontId="2" type="noConversion"/>
  </si>
  <si>
    <t>HG71-4856</t>
  </si>
  <si>
    <t xml:space="preserve"> 2 pcs taller LP+1 pcs normal LP+1pc TBH+1 pc TUM+1 pc SD+1pc CJ+1pc Tray mix into master carton</t>
  </si>
  <si>
    <t>July POE 30% Tariff Price</t>
  </si>
  <si>
    <t>Ellory (opt2)</t>
    <phoneticPr fontId="9" type="noConversion"/>
  </si>
  <si>
    <t>Glass Lotion Dispenser,plastic golden color pump head</t>
    <phoneticPr fontId="9" type="noConversion"/>
  </si>
  <si>
    <t>Lotion Dispenser,plastic golden color pump head</t>
  </si>
  <si>
    <r>
      <t>3.43x3.43x6.1"</t>
    </r>
    <r>
      <rPr>
        <sz val="11"/>
        <rFont val="宋体"/>
        <family val="3"/>
        <charset val="134"/>
      </rPr>
      <t>（</t>
    </r>
    <r>
      <rPr>
        <sz val="11"/>
        <rFont val="Arial"/>
        <family val="2"/>
      </rPr>
      <t>8.7x8.7x15.5cm</t>
    </r>
    <r>
      <rPr>
        <sz val="11"/>
        <rFont val="宋体"/>
        <family val="3"/>
        <charset val="134"/>
      </rPr>
      <t>）</t>
    </r>
  </si>
  <si>
    <t>HG71-4857</t>
  </si>
  <si>
    <t>HG-250328 -Ellory</t>
    <phoneticPr fontId="9" type="noConversion"/>
  </si>
  <si>
    <t>Glass Toothbrush holder, golden color iron cover</t>
    <phoneticPr fontId="9" type="noConversion"/>
  </si>
  <si>
    <t>Toothbrush holder, golden color iron cover</t>
  </si>
  <si>
    <r>
      <t>2.8x2.8x4.13"</t>
    </r>
    <r>
      <rPr>
        <sz val="11"/>
        <rFont val="宋体"/>
        <family val="3"/>
        <charset val="134"/>
      </rPr>
      <t>（</t>
    </r>
    <r>
      <rPr>
        <sz val="11"/>
        <rFont val="Arial"/>
        <family val="2"/>
      </rPr>
      <t>7.2x7.2x10.5cm</t>
    </r>
    <r>
      <rPr>
        <sz val="11"/>
        <rFont val="宋体"/>
        <family val="3"/>
        <charset val="134"/>
      </rPr>
      <t>）</t>
    </r>
  </si>
  <si>
    <t>Peach</t>
    <phoneticPr fontId="2" type="noConversion"/>
  </si>
  <si>
    <t>HG71-4858</t>
  </si>
  <si>
    <t>Glass Tumbler</t>
    <phoneticPr fontId="9" type="noConversion"/>
  </si>
  <si>
    <t>Peach</t>
    <phoneticPr fontId="2" type="noConversion"/>
  </si>
  <si>
    <t>HG71-4859</t>
  </si>
  <si>
    <t>Glass Soap dish</t>
    <phoneticPr fontId="9" type="noConversion"/>
  </si>
  <si>
    <t>Soap dish</t>
  </si>
  <si>
    <t>5.04x3.66x 1.1"(12.8x9.3x2.8cm)</t>
  </si>
  <si>
    <t>HG71-4860</t>
  </si>
  <si>
    <t>Glass Cotton jar,golden color iron cover</t>
    <phoneticPr fontId="9" type="noConversion"/>
  </si>
  <si>
    <t>Cotton jar,golden color iron cover</t>
  </si>
  <si>
    <r>
      <t>3.74x3.74x3.46"</t>
    </r>
    <r>
      <rPr>
        <sz val="11"/>
        <rFont val="宋体"/>
        <family val="3"/>
        <charset val="134"/>
      </rPr>
      <t>（</t>
    </r>
    <r>
      <rPr>
        <sz val="11"/>
        <rFont val="Arial"/>
        <family val="2"/>
      </rPr>
      <t>9.5x9.5x8.8cm</t>
    </r>
    <r>
      <rPr>
        <sz val="11"/>
        <rFont val="宋体"/>
        <family val="3"/>
        <charset val="134"/>
      </rPr>
      <t>）</t>
    </r>
  </si>
  <si>
    <t>HG71-4861</t>
  </si>
  <si>
    <t>7013.99.8090</t>
  </si>
  <si>
    <t>Glass Tray</t>
    <phoneticPr fontId="9" type="noConversion"/>
  </si>
  <si>
    <t>Tray</t>
  </si>
  <si>
    <r>
      <t>10.9x4.53x0.98"</t>
    </r>
    <r>
      <rPr>
        <sz val="11"/>
        <rFont val="宋体"/>
        <family val="3"/>
        <charset val="134"/>
      </rPr>
      <t>（</t>
    </r>
    <r>
      <rPr>
        <sz val="11"/>
        <rFont val="Arial"/>
        <family val="2"/>
      </rPr>
      <t>27.7x11.5x2.5cm</t>
    </r>
    <r>
      <rPr>
        <sz val="11"/>
        <rFont val="宋体"/>
        <family val="3"/>
        <charset val="134"/>
      </rPr>
      <t>）</t>
    </r>
  </si>
  <si>
    <t>HG71-4862</t>
  </si>
  <si>
    <t>Natori</t>
  </si>
  <si>
    <t>N Natori 5%</t>
  </si>
  <si>
    <t>N– Rizal</t>
    <phoneticPr fontId="9" type="noConversion"/>
  </si>
  <si>
    <t>Glass Taller Lotion Dispenser,plastic antique brass color pump head</t>
    <phoneticPr fontId="9" type="noConversion"/>
  </si>
  <si>
    <t>Taller Lotion Dispenser,plastic antique brass color pump head</t>
  </si>
  <si>
    <t>2.8x2.8x6.5"(7.3x7.3x16.5cm)</t>
  </si>
  <si>
    <t>Grey</t>
  </si>
  <si>
    <t>NN71-0289</t>
    <phoneticPr fontId="2" type="noConversion"/>
  </si>
  <si>
    <t xml:space="preserve"> 2 pcs taller LP+1 pc  shorter  LP+1pc TBH+1 pc TUM+1 pc SD  mix into master carton</t>
  </si>
  <si>
    <t>8424.89.9000</t>
    <phoneticPr fontId="3" type="noConversion"/>
  </si>
  <si>
    <t>Glass Shorter Lotion Dispenser,plastic antique brass color pump head</t>
    <phoneticPr fontId="9" type="noConversion"/>
  </si>
  <si>
    <t>Shorter Lotion Dispenser,plastic antique brass color pump head</t>
  </si>
  <si>
    <t>3.4x3.4x5.4"(8.8x8.8x13.8cm)</t>
  </si>
  <si>
    <t>NN71-0290</t>
  </si>
  <si>
    <t>Glass Toothbrush Holder,  iron cover</t>
    <phoneticPr fontId="9" type="noConversion"/>
  </si>
  <si>
    <t>2.8x2.8x4.3" (7.3x7.3x11cm)</t>
  </si>
  <si>
    <t>NN71-0291</t>
  </si>
  <si>
    <t>NN71-0292</t>
  </si>
  <si>
    <t>5.2x3.2x1.2"(13.4x8.3x3.2cm)</t>
  </si>
  <si>
    <t>NN71-0293</t>
  </si>
  <si>
    <t>Martha Stewart</t>
  </si>
  <si>
    <t>Martha Stewart (Bath) 5%</t>
  </si>
  <si>
    <t>Pansy</t>
  </si>
  <si>
    <t>Ceramic Lotion Pump(w/stainless pump)</t>
    <phoneticPr fontId="9" type="noConversion"/>
  </si>
  <si>
    <t>Lotion Pump(w/stainless pump)</t>
  </si>
  <si>
    <t>ceramic</t>
  </si>
  <si>
    <t>2.9x2.9x7.98"</t>
    <phoneticPr fontId="2" type="noConversion"/>
  </si>
  <si>
    <t>Blue</t>
    <phoneticPr fontId="2" type="noConversion"/>
  </si>
  <si>
    <t>MT71-0663</t>
  </si>
  <si>
    <t>2 pcs LP+1 pc TBH+1 pc TUM+1 pc SD+1 pc TY+1pc WB mix into one carton</t>
  </si>
  <si>
    <t>8424.89.9000</t>
  </si>
  <si>
    <t>S-CCZW</t>
  </si>
  <si>
    <t>July POE - Black - Nonbranded</t>
  </si>
  <si>
    <t>Ceramic Toothbrush holder</t>
    <phoneticPr fontId="9" type="noConversion"/>
  </si>
  <si>
    <t>Toothbrush holder</t>
  </si>
  <si>
    <t>4.3x2.65x4.32"</t>
    <phoneticPr fontId="2" type="noConversion"/>
  </si>
  <si>
    <t>MT71-0664</t>
  </si>
  <si>
    <t>6912.00.5000</t>
  </si>
  <si>
    <t>30% tarfiff</t>
  </si>
  <si>
    <t>Ceramic Tumbler</t>
    <phoneticPr fontId="9" type="noConversion"/>
  </si>
  <si>
    <t>2.9x2.9x4.25"</t>
    <phoneticPr fontId="2" type="noConversion"/>
  </si>
  <si>
    <t>Blue</t>
    <phoneticPr fontId="2" type="noConversion"/>
  </si>
  <si>
    <t>MT71-0665</t>
  </si>
  <si>
    <t>Non- branded</t>
  </si>
  <si>
    <t>Ceramic Soap dish</t>
    <phoneticPr fontId="9" type="noConversion"/>
  </si>
  <si>
    <t>5.4x3.9x1"</t>
    <phoneticPr fontId="2" type="noConversion"/>
  </si>
  <si>
    <t>MT71-0666</t>
  </si>
  <si>
    <t>Chage to MS   - need to add royalty</t>
  </si>
  <si>
    <t>Ceramic Tray</t>
    <phoneticPr fontId="9" type="noConversion"/>
  </si>
  <si>
    <t>9.5x5.5x1"</t>
    <phoneticPr fontId="2" type="noConversion"/>
  </si>
  <si>
    <t>MT71-0667</t>
  </si>
  <si>
    <t>Ceramic Wastebasket</t>
    <phoneticPr fontId="9" type="noConversion"/>
  </si>
  <si>
    <t>Wastebasket</t>
  </si>
  <si>
    <t>8x8x10"</t>
    <phoneticPr fontId="2" type="noConversion"/>
  </si>
  <si>
    <t>MT71-0668</t>
  </si>
  <si>
    <r>
      <t xml:space="preserve">Blanch </t>
    </r>
    <r>
      <rPr>
        <sz val="11"/>
        <color rgb="FFFF0000"/>
        <rFont val="Arial"/>
        <family val="2"/>
      </rPr>
      <t>soft touch</t>
    </r>
  </si>
  <si>
    <t>Resin Lotion Pump(w/chrome stainless steel pump )</t>
    <phoneticPr fontId="9" type="noConversion"/>
  </si>
  <si>
    <t>resin +hand painted+rubber</t>
    <phoneticPr fontId="9" type="noConversion"/>
  </si>
  <si>
    <t>resin +hand painted+rubber</t>
    <phoneticPr fontId="9" type="noConversion"/>
  </si>
  <si>
    <t>3x3x7.63"</t>
  </si>
  <si>
    <t>Aqua</t>
    <phoneticPr fontId="9" type="noConversion"/>
  </si>
  <si>
    <t>HG71-4863</t>
    <phoneticPr fontId="2" type="noConversion"/>
  </si>
  <si>
    <r>
      <t>2 pcs LP+1 pcs TBH+1 pc TUM+1 pc SD+1pc CJ+1pc Tray+1pc TC+1pc WB+1pc Towel+1pc BBH+1pc 2ORG,</t>
    </r>
    <r>
      <rPr>
        <sz val="11"/>
        <rFont val="宋体"/>
        <family val="3"/>
        <charset val="134"/>
      </rPr>
      <t>混装入外箱</t>
    </r>
  </si>
  <si>
    <t>Yantian,China</t>
  </si>
  <si>
    <t>S-DGDH</t>
    <phoneticPr fontId="9" type="noConversion"/>
  </si>
  <si>
    <t>Resin Toothbrush holder</t>
    <phoneticPr fontId="9" type="noConversion"/>
  </si>
  <si>
    <t>resin +hand painted+rubber</t>
    <phoneticPr fontId="9" type="noConversion"/>
  </si>
  <si>
    <t>4.25x2.36x4.45"</t>
  </si>
  <si>
    <t>Aqua</t>
    <phoneticPr fontId="9" type="noConversion"/>
  </si>
  <si>
    <t>HG71-4864</t>
  </si>
  <si>
    <t xml:space="preserve">3924.10.4000 </t>
  </si>
  <si>
    <t>S-DGDH</t>
    <phoneticPr fontId="9" type="noConversion"/>
  </si>
  <si>
    <t>Resin Tumbler</t>
    <phoneticPr fontId="9" type="noConversion"/>
  </si>
  <si>
    <t>Resin Tumbler</t>
    <phoneticPr fontId="9" type="noConversion"/>
  </si>
  <si>
    <t>3x3x4.45"</t>
  </si>
  <si>
    <t>HG71-4865</t>
  </si>
  <si>
    <t>S-DGDH</t>
    <phoneticPr fontId="9" type="noConversion"/>
  </si>
  <si>
    <t>Resin Cotton jar</t>
    <phoneticPr fontId="9" type="noConversion"/>
  </si>
  <si>
    <t>Resin Cotton jar</t>
    <phoneticPr fontId="9" type="noConversion"/>
  </si>
  <si>
    <t>3.94x3.94x4.135"</t>
  </si>
  <si>
    <t>HG71-4866</t>
  </si>
  <si>
    <t>S-DGDH</t>
    <phoneticPr fontId="9" type="noConversion"/>
  </si>
  <si>
    <t>Resin Soap dish</t>
    <phoneticPr fontId="9" type="noConversion"/>
  </si>
  <si>
    <t>Resin Soap dish</t>
    <phoneticPr fontId="9" type="noConversion"/>
  </si>
  <si>
    <t>resin +hand painted+rubber</t>
    <phoneticPr fontId="9" type="noConversion"/>
  </si>
  <si>
    <t>5.5x3.94x1"</t>
  </si>
  <si>
    <t>HG71-4867</t>
  </si>
  <si>
    <t>Resin Tray</t>
    <phoneticPr fontId="9" type="noConversion"/>
  </si>
  <si>
    <t>Resin Tray</t>
    <phoneticPr fontId="9" type="noConversion"/>
  </si>
  <si>
    <t>resin +hand painted+rubber</t>
    <phoneticPr fontId="9" type="noConversion"/>
  </si>
  <si>
    <t>10x5.5x1"</t>
  </si>
  <si>
    <t>Aqua</t>
    <phoneticPr fontId="9" type="noConversion"/>
  </si>
  <si>
    <t>HG71-4868</t>
  </si>
  <si>
    <t>Resin 2 hole organizer</t>
    <phoneticPr fontId="9" type="noConversion"/>
  </si>
  <si>
    <t>resin +hand painted+rubber</t>
    <phoneticPr fontId="9" type="noConversion"/>
  </si>
  <si>
    <t>5.9x3.07x3.94"</t>
  </si>
  <si>
    <t>Aqua</t>
    <phoneticPr fontId="9" type="noConversion"/>
  </si>
  <si>
    <t>HG71-4869</t>
  </si>
  <si>
    <t>Resin Toilet Brush</t>
    <phoneticPr fontId="9" type="noConversion"/>
  </si>
  <si>
    <t>Resin Toilet Brush</t>
    <phoneticPr fontId="9" type="noConversion"/>
  </si>
  <si>
    <t>3.86x3.86x10"</t>
  </si>
  <si>
    <t>HG71-4870</t>
  </si>
  <si>
    <t>S-DGDH</t>
    <phoneticPr fontId="9" type="noConversion"/>
  </si>
  <si>
    <t>Resin Tissue cover</t>
    <phoneticPr fontId="9" type="noConversion"/>
  </si>
  <si>
    <t>Resin Tissue cover</t>
    <phoneticPr fontId="9" type="noConversion"/>
  </si>
  <si>
    <t>5.75x5.75x5.9"</t>
  </si>
  <si>
    <t>Aqua</t>
    <phoneticPr fontId="9" type="noConversion"/>
  </si>
  <si>
    <t>HG71-4871</t>
  </si>
  <si>
    <t>Resin Wastebasket</t>
    <phoneticPr fontId="9" type="noConversion"/>
  </si>
  <si>
    <t>Resin Wastebasket</t>
    <phoneticPr fontId="9" type="noConversion"/>
  </si>
  <si>
    <t>8x8x10"</t>
  </si>
  <si>
    <t>HG71-4872</t>
  </si>
  <si>
    <t>Blanch</t>
  </si>
  <si>
    <t>Resin Lotion Pump(w/chrome stainless steel pump )</t>
    <phoneticPr fontId="9" type="noConversion"/>
  </si>
  <si>
    <t xml:space="preserve">sand </t>
  </si>
  <si>
    <t>HG71-4873</t>
    <phoneticPr fontId="2" type="noConversion"/>
  </si>
  <si>
    <t>HG71-4874</t>
  </si>
  <si>
    <t>Resin Tumbler</t>
    <phoneticPr fontId="9" type="noConversion"/>
  </si>
  <si>
    <t>Resin Tumbler</t>
    <phoneticPr fontId="9" type="noConversion"/>
  </si>
  <si>
    <t>HG71-4875</t>
  </si>
  <si>
    <t>HG71-4876</t>
  </si>
  <si>
    <t>Resin Soap dish</t>
    <phoneticPr fontId="9" type="noConversion"/>
  </si>
  <si>
    <t>Resin Soap dish</t>
    <phoneticPr fontId="9" type="noConversion"/>
  </si>
  <si>
    <t>HG71-4877</t>
  </si>
  <si>
    <t>Resin Tray</t>
    <phoneticPr fontId="9" type="noConversion"/>
  </si>
  <si>
    <t>HG71-4878</t>
  </si>
  <si>
    <t>S-DGDH</t>
    <phoneticPr fontId="9" type="noConversion"/>
  </si>
  <si>
    <t>Resin 2 hole organizer</t>
    <phoneticPr fontId="9" type="noConversion"/>
  </si>
  <si>
    <t>HG71-4879</t>
  </si>
  <si>
    <t>HG71-4880</t>
  </si>
  <si>
    <t>Resin Tissue cover</t>
    <phoneticPr fontId="9" type="noConversion"/>
  </si>
  <si>
    <t>HG71-4881</t>
  </si>
  <si>
    <t>Resin Wastebasket</t>
    <phoneticPr fontId="9" type="noConversion"/>
  </si>
  <si>
    <t>HG71-4882</t>
  </si>
  <si>
    <t>S-DGDH</t>
    <phoneticPr fontId="9" type="noConversion"/>
  </si>
  <si>
    <t>Laura Ashley 5%</t>
  </si>
  <si>
    <t>Walled Garden-Sage</t>
  </si>
  <si>
    <t>2.9x2.9x7.98"</t>
    <phoneticPr fontId="2" type="noConversion"/>
  </si>
  <si>
    <t>Sage</t>
    <phoneticPr fontId="9" type="noConversion"/>
  </si>
  <si>
    <r>
      <t>LA7</t>
    </r>
    <r>
      <rPr>
        <sz val="11"/>
        <rFont val="Calibri"/>
        <family val="2"/>
      </rPr>
      <t>1</t>
    </r>
    <r>
      <rPr>
        <sz val="11"/>
        <rFont val="Calibri"/>
        <family val="2"/>
      </rPr>
      <t>-0252</t>
    </r>
    <phoneticPr fontId="2" type="noConversion"/>
  </si>
  <si>
    <t>2 pcs LP+1 pc TBH+1 pc TUM+1 pc SD+1 pc TY+1pc WB+1mirror+1CJ mix into one carton</t>
  </si>
  <si>
    <t>Ceramic Toothbrush holder</t>
    <phoneticPr fontId="9" type="noConversion"/>
  </si>
  <si>
    <t>4.3x2.65x4.32"</t>
    <phoneticPr fontId="2" type="noConversion"/>
  </si>
  <si>
    <r>
      <t>LA7</t>
    </r>
    <r>
      <rPr>
        <sz val="11"/>
        <rFont val="Calibri"/>
        <family val="2"/>
      </rPr>
      <t>1</t>
    </r>
    <r>
      <rPr>
        <sz val="11"/>
        <rFont val="Calibri"/>
        <family val="2"/>
      </rPr>
      <t>-0253</t>
    </r>
    <r>
      <rPr>
        <sz val="11"/>
        <color theme="1"/>
        <rFont val="宋体"/>
        <family val="2"/>
        <charset val="134"/>
        <scheme val="minor"/>
      </rPr>
      <t/>
    </r>
  </si>
  <si>
    <t>Ceramic Tumbler</t>
    <phoneticPr fontId="9" type="noConversion"/>
  </si>
  <si>
    <r>
      <t>LA7</t>
    </r>
    <r>
      <rPr>
        <sz val="11"/>
        <rFont val="Calibri"/>
        <family val="2"/>
      </rPr>
      <t>1</t>
    </r>
    <r>
      <rPr>
        <sz val="11"/>
        <rFont val="Calibri"/>
        <family val="2"/>
      </rPr>
      <t>-0254</t>
    </r>
    <r>
      <rPr>
        <sz val="11"/>
        <color theme="1"/>
        <rFont val="宋体"/>
        <family val="2"/>
        <charset val="134"/>
        <scheme val="minor"/>
      </rPr>
      <t/>
    </r>
  </si>
  <si>
    <t>Ceramic Soap dish</t>
    <phoneticPr fontId="9" type="noConversion"/>
  </si>
  <si>
    <t>Sage</t>
    <phoneticPr fontId="9" type="noConversion"/>
  </si>
  <si>
    <r>
      <t>LA7</t>
    </r>
    <r>
      <rPr>
        <sz val="11"/>
        <rFont val="Calibri"/>
        <family val="2"/>
      </rPr>
      <t>1</t>
    </r>
    <r>
      <rPr>
        <sz val="11"/>
        <rFont val="Calibri"/>
        <family val="2"/>
      </rPr>
      <t>-0255</t>
    </r>
    <r>
      <rPr>
        <sz val="11"/>
        <color theme="1"/>
        <rFont val="宋体"/>
        <family val="2"/>
        <charset val="134"/>
        <scheme val="minor"/>
      </rPr>
      <t/>
    </r>
  </si>
  <si>
    <t>Ceramic Tray</t>
    <phoneticPr fontId="9" type="noConversion"/>
  </si>
  <si>
    <t>10.9x4.53x0.98"</t>
    <phoneticPr fontId="2" type="noConversion"/>
  </si>
  <si>
    <r>
      <t>LA7</t>
    </r>
    <r>
      <rPr>
        <sz val="11"/>
        <rFont val="Calibri"/>
        <family val="2"/>
      </rPr>
      <t>1</t>
    </r>
    <r>
      <rPr>
        <sz val="11"/>
        <rFont val="Calibri"/>
        <family val="2"/>
      </rPr>
      <t>-0256</t>
    </r>
    <r>
      <rPr>
        <sz val="11"/>
        <color theme="1"/>
        <rFont val="宋体"/>
        <family val="2"/>
        <charset val="134"/>
        <scheme val="minor"/>
      </rPr>
      <t/>
    </r>
  </si>
  <si>
    <t>Ceramic cotton box</t>
    <phoneticPr fontId="9" type="noConversion"/>
  </si>
  <si>
    <t>cotton box</t>
  </si>
  <si>
    <t>3.96x4.3"</t>
    <phoneticPr fontId="2" type="noConversion"/>
  </si>
  <si>
    <r>
      <t>LA7</t>
    </r>
    <r>
      <rPr>
        <sz val="11"/>
        <rFont val="Calibri"/>
        <family val="2"/>
      </rPr>
      <t>1</t>
    </r>
    <r>
      <rPr>
        <sz val="11"/>
        <rFont val="Calibri"/>
        <family val="2"/>
      </rPr>
      <t>-0257</t>
    </r>
    <r>
      <rPr>
        <sz val="11"/>
        <color theme="1"/>
        <rFont val="宋体"/>
        <family val="2"/>
        <charset val="134"/>
        <scheme val="minor"/>
      </rPr>
      <t/>
    </r>
  </si>
  <si>
    <t>mirror</t>
  </si>
  <si>
    <t>ceramic+glass</t>
  </si>
  <si>
    <t>5x10.3"</t>
    <phoneticPr fontId="2" type="noConversion"/>
  </si>
  <si>
    <r>
      <t>LA7</t>
    </r>
    <r>
      <rPr>
        <sz val="11"/>
        <rFont val="Calibri"/>
        <family val="2"/>
      </rPr>
      <t>1</t>
    </r>
    <r>
      <rPr>
        <sz val="11"/>
        <rFont val="Calibri"/>
        <family val="2"/>
      </rPr>
      <t>-0258</t>
    </r>
    <r>
      <rPr>
        <sz val="11"/>
        <color theme="1"/>
        <rFont val="宋体"/>
        <family val="2"/>
        <charset val="134"/>
        <scheme val="minor"/>
      </rPr>
      <t/>
    </r>
  </si>
  <si>
    <t>Resin Hook</t>
    <phoneticPr fontId="9" type="noConversion"/>
  </si>
  <si>
    <t>Hook</t>
  </si>
  <si>
    <t>resin</t>
  </si>
  <si>
    <t>1.45x1.45x1"</t>
    <phoneticPr fontId="2" type="noConversion"/>
  </si>
  <si>
    <r>
      <t>LA7</t>
    </r>
    <r>
      <rPr>
        <sz val="11"/>
        <rFont val="Calibri"/>
        <family val="2"/>
      </rPr>
      <t>1</t>
    </r>
    <r>
      <rPr>
        <sz val="11"/>
        <rFont val="Calibri"/>
        <family val="2"/>
      </rPr>
      <t>-0259</t>
    </r>
    <r>
      <rPr>
        <sz val="11"/>
        <color theme="1"/>
        <rFont val="宋体"/>
        <family val="2"/>
        <charset val="134"/>
        <scheme val="minor"/>
      </rPr>
      <t/>
    </r>
  </si>
  <si>
    <t>24sets/carton</t>
  </si>
  <si>
    <t>3924.90.5650</t>
  </si>
  <si>
    <t>8x8x10"</t>
    <phoneticPr fontId="2" type="noConversion"/>
  </si>
  <si>
    <r>
      <t>LA7</t>
    </r>
    <r>
      <rPr>
        <sz val="11"/>
        <rFont val="Calibri"/>
        <family val="2"/>
      </rPr>
      <t>1</t>
    </r>
    <r>
      <rPr>
        <sz val="11"/>
        <rFont val="Calibri"/>
        <family val="2"/>
      </rPr>
      <t>-0260</t>
    </r>
    <r>
      <rPr>
        <sz val="11"/>
        <color theme="1"/>
        <rFont val="宋体"/>
        <family val="2"/>
        <charset val="134"/>
        <scheme val="minor"/>
      </rPr>
      <t/>
    </r>
  </si>
  <si>
    <t>JLA Brand</t>
  </si>
  <si>
    <t>Sarasota</t>
  </si>
  <si>
    <t>Resin Lotion Pump(w/chrome stainless steel pump )</t>
    <phoneticPr fontId="9" type="noConversion"/>
  </si>
  <si>
    <t>sand +hand painted</t>
  </si>
  <si>
    <t>2.96x2.96x7.8"</t>
  </si>
  <si>
    <t>Terra Cotta</t>
    <phoneticPr fontId="9" type="noConversion"/>
  </si>
  <si>
    <t>HG71-4883</t>
    <phoneticPr fontId="2" type="noConversion"/>
  </si>
  <si>
    <r>
      <t>2 pcs LP+1 pcs TBH+1 pc TUM+1 pc SD+1pc CJ+1pc Tray+1pc TC+1pc WB+1pc Towel+1pc BBH,</t>
    </r>
    <r>
      <rPr>
        <sz val="11"/>
        <rFont val="黑体"/>
        <family val="3"/>
        <charset val="134"/>
      </rPr>
      <t>混装入外箱</t>
    </r>
  </si>
  <si>
    <t>LC10  - 30% Tarriff price</t>
  </si>
  <si>
    <t>4.3x2.65x4.4"</t>
  </si>
  <si>
    <t>HG71-4884</t>
  </si>
  <si>
    <t>New color</t>
  </si>
  <si>
    <t>2.95x2.95x4.4"</t>
  </si>
  <si>
    <t>HG71-4885</t>
  </si>
  <si>
    <t>4x4x4.4"</t>
  </si>
  <si>
    <t>HG71-4886</t>
  </si>
  <si>
    <t>5.4x4x0.95"</t>
  </si>
  <si>
    <t>Terra Cotta</t>
    <phoneticPr fontId="9" type="noConversion"/>
  </si>
  <si>
    <t>HG71-4887</t>
  </si>
  <si>
    <t>Resin Tray</t>
    <phoneticPr fontId="9" type="noConversion"/>
  </si>
  <si>
    <t>9.5x5.5x0.8"</t>
  </si>
  <si>
    <t>HG71-4888</t>
  </si>
  <si>
    <t>4x4x15"</t>
  </si>
  <si>
    <t>HG71-4889</t>
  </si>
  <si>
    <t>7324.90.0000</t>
  </si>
  <si>
    <t>Resin Towel Holder</t>
    <phoneticPr fontId="9" type="noConversion"/>
  </si>
  <si>
    <t>Resin Towel Holder</t>
    <phoneticPr fontId="9" type="noConversion"/>
  </si>
  <si>
    <t>5x5x12"</t>
  </si>
  <si>
    <t>HG71-4890</t>
  </si>
  <si>
    <t>8.1x8.1x10"</t>
  </si>
  <si>
    <t>HG71-4891</t>
  </si>
  <si>
    <t>Palm</t>
  </si>
  <si>
    <t>Green</t>
    <phoneticPr fontId="2" type="noConversion"/>
  </si>
  <si>
    <t>HG71-4892</t>
    <phoneticPr fontId="2" type="noConversion"/>
  </si>
  <si>
    <t>S-CCYY</t>
  </si>
  <si>
    <t>HG71-4893</t>
  </si>
  <si>
    <t>HG71-4894</t>
  </si>
  <si>
    <t>Ceramic Soap dish</t>
    <phoneticPr fontId="9" type="noConversion"/>
  </si>
  <si>
    <t>Green</t>
    <phoneticPr fontId="2" type="noConversion"/>
  </si>
  <si>
    <t>HG71-4895</t>
  </si>
  <si>
    <t>9.5x5.5x1"</t>
    <phoneticPr fontId="2" type="noConversion"/>
  </si>
  <si>
    <t>HG71-4896</t>
  </si>
  <si>
    <t>8x8x10"</t>
    <phoneticPr fontId="2" type="noConversion"/>
  </si>
  <si>
    <t>Green</t>
    <phoneticPr fontId="2" type="noConversion"/>
  </si>
  <si>
    <t>HG71-4897</t>
    <phoneticPr fontId="2" type="noConversion"/>
  </si>
  <si>
    <t>Owen</t>
  </si>
  <si>
    <t>Resin Lotion Pump(w/stainless steel glossy black pump)</t>
    <phoneticPr fontId="9" type="noConversion"/>
  </si>
  <si>
    <t>Lotion Pump(w/stainless steel glossy black pump)</t>
  </si>
  <si>
    <t>Resin paint /glossy black+debossed</t>
  </si>
  <si>
    <t>3x3x7.9"</t>
  </si>
  <si>
    <t>Glossy Black</t>
    <phoneticPr fontId="2" type="noConversion"/>
  </si>
  <si>
    <t>HG71-4898</t>
    <phoneticPr fontId="2" type="noConversion"/>
  </si>
  <si>
    <r>
      <t xml:space="preserve">2 pcs LP+1 pc TBH+1 pc TUM+1 pc SD+1pc CJ+1pc Tray +1pc 2org+ 1pc TC+1pc WB+1pc BB+1pc Towel Bar  </t>
    </r>
    <r>
      <rPr>
        <sz val="11"/>
        <color rgb="FFFF0000"/>
        <rFont val="Arial"/>
        <family val="2"/>
      </rPr>
      <t>12pcs</t>
    </r>
    <r>
      <rPr>
        <sz val="11"/>
        <rFont val="宋体"/>
        <family val="3"/>
        <charset val="134"/>
      </rPr>
      <t>混装入外箱</t>
    </r>
  </si>
  <si>
    <t>S-DGJH</t>
    <phoneticPr fontId="9" type="noConversion"/>
  </si>
  <si>
    <t>HG71-4899</t>
  </si>
  <si>
    <t>S-DGJH</t>
    <phoneticPr fontId="9" type="noConversion"/>
  </si>
  <si>
    <t>Glossy Black</t>
    <phoneticPr fontId="2" type="noConversion"/>
  </si>
  <si>
    <t>HG71-4900</t>
  </si>
  <si>
    <t>HG71-4901</t>
  </si>
  <si>
    <t>Cotton jar</t>
  </si>
  <si>
    <t>3.94x3.94x4.86"</t>
  </si>
  <si>
    <t>HG71-4902</t>
  </si>
  <si>
    <t>HG71-4903</t>
  </si>
  <si>
    <t>Resin 2 Hole Organizer</t>
    <phoneticPr fontId="9" type="noConversion"/>
  </si>
  <si>
    <t>2 Hole Organizer</t>
  </si>
  <si>
    <t>HG71-4904</t>
  </si>
  <si>
    <t>S-DGJH</t>
    <phoneticPr fontId="9" type="noConversion"/>
  </si>
  <si>
    <t>Resin Tissue cover</t>
    <phoneticPr fontId="9" type="noConversion"/>
  </si>
  <si>
    <t>Tissue cover</t>
  </si>
  <si>
    <t>HG71-4905</t>
  </si>
  <si>
    <t>Resin Wastebasket</t>
    <phoneticPr fontId="9" type="noConversion"/>
  </si>
  <si>
    <t>HG71-4906</t>
  </si>
  <si>
    <t>Towson</t>
  </si>
  <si>
    <t>Resin Lotion Pump(w/chrome stainless steel pump )</t>
    <phoneticPr fontId="9" type="noConversion"/>
  </si>
  <si>
    <t>3.55x3.55x7.63"</t>
  </si>
  <si>
    <t>Marble</t>
    <phoneticPr fontId="9" type="noConversion"/>
  </si>
  <si>
    <t>HG71-4907</t>
    <phoneticPr fontId="2" type="noConversion"/>
  </si>
  <si>
    <r>
      <t>2 pcs LP+1 pcs TBH+1 pc TUM+1 pc SD+1pc CJ+1pc Tray+1pc TC+1pc WB+1pc Towel+1pc BBH+1pc 2ORG+1pc woilet,</t>
    </r>
    <r>
      <rPr>
        <sz val="11"/>
        <rFont val="宋体"/>
        <family val="3"/>
        <charset val="134"/>
      </rPr>
      <t>混装入外箱</t>
    </r>
  </si>
  <si>
    <t>4.3x2.36x4.45"</t>
    <phoneticPr fontId="2" type="noConversion"/>
  </si>
  <si>
    <t>Marble</t>
    <phoneticPr fontId="9" type="noConversion"/>
  </si>
  <si>
    <t>HG71-4908</t>
  </si>
  <si>
    <t>2.76x2.76x4.45"</t>
  </si>
  <si>
    <t>HG71-4909</t>
  </si>
  <si>
    <t>3.54x3.54x4.13"</t>
  </si>
  <si>
    <t>HG71-4910</t>
  </si>
  <si>
    <t>Resin Soap dish</t>
    <phoneticPr fontId="9" type="noConversion"/>
  </si>
  <si>
    <t>5.5x3.75x1"</t>
  </si>
  <si>
    <t>HG71-4911</t>
  </si>
  <si>
    <t>HG71-4912</t>
  </si>
  <si>
    <t>HG71-4913</t>
  </si>
  <si>
    <t>HG71-4914</t>
  </si>
  <si>
    <t>Resin Towel Holder</t>
    <phoneticPr fontId="9" type="noConversion"/>
  </si>
  <si>
    <t>Resin Towel Holder</t>
    <phoneticPr fontId="9" type="noConversion"/>
  </si>
  <si>
    <t>4x4x12"</t>
  </si>
  <si>
    <t>Marble</t>
    <phoneticPr fontId="9" type="noConversion"/>
  </si>
  <si>
    <t>HG71-4915</t>
  </si>
  <si>
    <t>S-DGDH</t>
    <phoneticPr fontId="9" type="noConversion"/>
  </si>
  <si>
    <t>Resin Tissue cover</t>
    <phoneticPr fontId="9" type="noConversion"/>
  </si>
  <si>
    <t>HG71-4916</t>
  </si>
  <si>
    <t>Resin Wastebasket</t>
    <phoneticPr fontId="9" type="noConversion"/>
  </si>
  <si>
    <t>7.5x7.5x10"</t>
  </si>
  <si>
    <t>Marble</t>
    <phoneticPr fontId="9" type="noConversion"/>
  </si>
  <si>
    <t>HG71-4917</t>
  </si>
  <si>
    <t>Silay</t>
    <phoneticPr fontId="22" type="noConversion"/>
  </si>
  <si>
    <t>Resin Lotion Pump(w/stainless steel gold pump)</t>
    <phoneticPr fontId="22" type="noConversion"/>
  </si>
  <si>
    <t>Lotion Pump(w/stainless steel  gold pump)</t>
    <phoneticPr fontId="22" type="noConversion"/>
  </si>
  <si>
    <t>Resin embossed</t>
    <phoneticPr fontId="22" type="noConversion"/>
  </si>
  <si>
    <t>3x3x7.7"</t>
  </si>
  <si>
    <t>Black</t>
    <phoneticPr fontId="22" type="noConversion"/>
  </si>
  <si>
    <t>NN71-0294</t>
    <phoneticPr fontId="2" type="noConversion"/>
  </si>
  <si>
    <r>
      <t>2 pcs LP+1 pc TBH+1 pc TUM+1 pc SD+1pc CJ+1pc Tray+1 pc 2 ORG +1pc TC+1pc WB+1pc BB 11pcs</t>
    </r>
    <r>
      <rPr>
        <sz val="11"/>
        <rFont val="宋体"/>
        <family val="3"/>
        <charset val="134"/>
      </rPr>
      <t>混装入外箱</t>
    </r>
    <r>
      <rPr>
        <sz val="11"/>
        <rFont val="Arial"/>
        <family val="2"/>
      </rPr>
      <t xml:space="preserve"> </t>
    </r>
  </si>
  <si>
    <t>S-DGJY</t>
    <phoneticPr fontId="9" type="noConversion"/>
  </si>
  <si>
    <t>Resin Toothbrush holder</t>
    <phoneticPr fontId="9" type="noConversion"/>
  </si>
  <si>
    <t>4.13x2.24x4.45"</t>
    <phoneticPr fontId="22" type="noConversion"/>
  </si>
  <si>
    <t>Black</t>
    <phoneticPr fontId="22" type="noConversion"/>
  </si>
  <si>
    <t>NN71-0295</t>
  </si>
  <si>
    <t>S-DGJY</t>
    <phoneticPr fontId="9" type="noConversion"/>
  </si>
  <si>
    <t>Silay</t>
    <phoneticPr fontId="22" type="noConversion"/>
  </si>
  <si>
    <t>NN71-0296</t>
  </si>
  <si>
    <t>Silay</t>
    <phoneticPr fontId="22" type="noConversion"/>
  </si>
  <si>
    <t>Resin embossed</t>
    <phoneticPr fontId="22" type="noConversion"/>
  </si>
  <si>
    <t>Resin embossed</t>
    <phoneticPr fontId="22" type="noConversion"/>
  </si>
  <si>
    <t>5.5x3.75x1"</t>
    <phoneticPr fontId="22" type="noConversion"/>
  </si>
  <si>
    <t>NN71-0297</t>
  </si>
  <si>
    <t>Silay</t>
    <phoneticPr fontId="22" type="noConversion"/>
  </si>
  <si>
    <t>Resin Tray</t>
    <phoneticPr fontId="9" type="noConversion"/>
  </si>
  <si>
    <t>10x5.5x1"</t>
    <phoneticPr fontId="22" type="noConversion"/>
  </si>
  <si>
    <t>NN71-0298</t>
  </si>
  <si>
    <t>NN71-0299</t>
  </si>
  <si>
    <t>Resin Cotton Jar</t>
    <phoneticPr fontId="22" type="noConversion"/>
  </si>
  <si>
    <t>Cotton Jar</t>
    <phoneticPr fontId="22" type="noConversion"/>
  </si>
  <si>
    <t>3.94x3.94x4.13"</t>
    <phoneticPr fontId="22" type="noConversion"/>
  </si>
  <si>
    <t>NN71-0300</t>
  </si>
  <si>
    <t>Resin Toilet brush holder</t>
    <phoneticPr fontId="22" type="noConversion"/>
  </si>
  <si>
    <t>Toilet brush holder</t>
    <phoneticPr fontId="22" type="noConversion"/>
  </si>
  <si>
    <t>3.86x3.86x10"</t>
    <phoneticPr fontId="22" type="noConversion"/>
  </si>
  <si>
    <t>NN71-0301</t>
  </si>
  <si>
    <t>Resin Tissue cover</t>
    <phoneticPr fontId="22" type="noConversion"/>
  </si>
  <si>
    <t>Tissue cover</t>
    <phoneticPr fontId="22" type="noConversion"/>
  </si>
  <si>
    <t>5.75x5.75x5.9"</t>
    <phoneticPr fontId="22" type="noConversion"/>
  </si>
  <si>
    <t>NN71-0302</t>
  </si>
  <si>
    <t>NN71-0303</t>
  </si>
  <si>
    <t>Blakelyn</t>
  </si>
  <si>
    <t>Resin Lotion Pump(w/stainless steel nickel pump)</t>
    <phoneticPr fontId="9" type="noConversion"/>
  </si>
  <si>
    <t>Lotion Pump(w/stainless steel nickel pump)</t>
  </si>
  <si>
    <t>Natural resin sand/matte</t>
  </si>
  <si>
    <t>3x3x7.5"</t>
  </si>
  <si>
    <t>Natural</t>
  </si>
  <si>
    <t>HG71-4918</t>
    <phoneticPr fontId="2" type="noConversion"/>
  </si>
  <si>
    <t>HG71-4919</t>
  </si>
  <si>
    <t>S-DGJH</t>
    <phoneticPr fontId="9" type="noConversion"/>
  </si>
  <si>
    <t>HG71-4920</t>
  </si>
  <si>
    <t>HG71-4921</t>
  </si>
  <si>
    <t>3.94x3.94x4.72"</t>
  </si>
  <si>
    <t>HG71-4922</t>
  </si>
  <si>
    <t>HG71-4923</t>
  </si>
  <si>
    <t>HG71-4924</t>
  </si>
  <si>
    <t>HG71-4925</t>
    <phoneticPr fontId="2" type="noConversion"/>
  </si>
  <si>
    <t>Toilet Brush</t>
  </si>
  <si>
    <t>3.86x3.86x14.7"</t>
  </si>
  <si>
    <t>HG71-4926</t>
  </si>
  <si>
    <t>Resin Towel bar(w/iron)</t>
    <phoneticPr fontId="9" type="noConversion"/>
  </si>
  <si>
    <t>Towel bar(w/iron)</t>
  </si>
  <si>
    <t>HG71-4927</t>
  </si>
  <si>
    <t>S-DGJH</t>
    <phoneticPr fontId="9" type="noConversion"/>
  </si>
  <si>
    <t>Amara</t>
  </si>
  <si>
    <t>Resin Lotion Pump(w/stainless steel golden pump)</t>
    <phoneticPr fontId="9" type="noConversion"/>
  </si>
  <si>
    <t>Lotion Pump(w/stainless steel golden pump)</t>
  </si>
  <si>
    <t>Resin paint /matte white+debossed</t>
  </si>
  <si>
    <t>White</t>
  </si>
  <si>
    <t>NN71-0304</t>
    <phoneticPr fontId="2" type="noConversion"/>
  </si>
  <si>
    <r>
      <t xml:space="preserve">2 pcs LP+1 pc TBH+1 pc TUM+1 pc SD+1pc CJ+1pc Tray +1pc 2org+ 1pc TC+1pc WB+1pc BB  </t>
    </r>
    <r>
      <rPr>
        <sz val="11"/>
        <color rgb="FFFF0000"/>
        <rFont val="Arial"/>
        <family val="2"/>
      </rPr>
      <t>11pcs</t>
    </r>
    <r>
      <rPr>
        <sz val="11"/>
        <rFont val="宋体"/>
        <family val="3"/>
        <charset val="134"/>
      </rPr>
      <t>混装入外箱</t>
    </r>
  </si>
  <si>
    <t>NN71-0305</t>
  </si>
  <si>
    <t>NN71-0306</t>
  </si>
  <si>
    <t>NN71-0307</t>
  </si>
  <si>
    <t>NN71-0308</t>
  </si>
  <si>
    <t>NN71-0309</t>
  </si>
  <si>
    <t>Resin 2 Hole Organizer</t>
    <phoneticPr fontId="9" type="noConversion"/>
  </si>
  <si>
    <t>NN71-0310</t>
  </si>
  <si>
    <t>NN71-0311</t>
  </si>
  <si>
    <t>Resin Wastebasket</t>
    <phoneticPr fontId="9" type="noConversion"/>
  </si>
  <si>
    <t>NN71-0312</t>
  </si>
  <si>
    <t>NN71-0313</t>
  </si>
  <si>
    <t>Blackwell</t>
    <phoneticPr fontId="22" type="noConversion"/>
  </si>
  <si>
    <t>Resin Lotion Pump(w/stainless steel black pump)</t>
    <phoneticPr fontId="22" type="noConversion"/>
  </si>
  <si>
    <t>Lotion Pump(w/stainlee steel black pump)</t>
    <phoneticPr fontId="22" type="noConversion"/>
  </si>
  <si>
    <t>Black</t>
    <phoneticPr fontId="22" type="noConversion"/>
  </si>
  <si>
    <t>HG71-4928</t>
    <phoneticPr fontId="2" type="noConversion"/>
  </si>
  <si>
    <t>Blackwell</t>
    <phoneticPr fontId="22" type="noConversion"/>
  </si>
  <si>
    <t>HG71-4929</t>
  </si>
  <si>
    <t>HG71-4930</t>
  </si>
  <si>
    <t>S-DGJY</t>
    <phoneticPr fontId="9" type="noConversion"/>
  </si>
  <si>
    <t>Blackwell</t>
    <phoneticPr fontId="22" type="noConversion"/>
  </si>
  <si>
    <t>HG71-4931</t>
  </si>
  <si>
    <t>S-DGJY</t>
    <phoneticPr fontId="9" type="noConversion"/>
  </si>
  <si>
    <t>10x5.5x1.18"</t>
  </si>
  <si>
    <t>HG71-4932</t>
  </si>
  <si>
    <t>Resin 2 Hole Organizer</t>
    <phoneticPr fontId="9" type="noConversion"/>
  </si>
  <si>
    <t>HG71-4933</t>
  </si>
  <si>
    <t>Toilet brush holder</t>
    <phoneticPr fontId="22" type="noConversion"/>
  </si>
  <si>
    <t>Resin embossed</t>
    <phoneticPr fontId="22" type="noConversion"/>
  </si>
  <si>
    <t>HG71-4934</t>
  </si>
  <si>
    <t>5.75x5.75x5.9"</t>
    <phoneticPr fontId="22" type="noConversion"/>
  </si>
  <si>
    <t>HG71-4935</t>
  </si>
  <si>
    <t>HG71-4936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</si>
</sst>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26" formatCode="\$#,##0.00_);[Red]\(\$#,##0.00\)"/>
    <numFmt numFmtId="176" formatCode="&quot;$&quot;#,##0.00"/>
    <numFmt numFmtId="177" formatCode="0.0"/>
    <numFmt numFmtId="178" formatCode="0.000"/>
    <numFmt numFmtId="179" formatCode="[$$-409]#,##0.00;\-[$$-409]#,##0.00"/>
    <numFmt numFmtId="180" formatCode="\$#,##0.00;\-\$#,##0.00"/>
    <numFmt numFmtId="181" formatCode="0_ "/>
    <numFmt numFmtId="182" formatCode="_(* #,##0.00_);_(* \(#,##0.00\);_(* &quot;-&quot;??_);_(@_)"/>
    <numFmt numFmtId="183" formatCode="_(* #,##0_);_(* \(#,##0\);_(* &quot;-&quot;??_);_(@_)"/>
    <numFmt numFmtId="184" formatCode="0.0%"/>
    <numFmt numFmtId="185" formatCode="_([$$-409]* #,##0.00_);_([$$-409]* \(#,##0.00\);_([$$-409]* &quot;-&quot;??_);_(@_)"/>
    <numFmt numFmtId="186" formatCode="0.0_);[Red]\(0.0\)"/>
    <numFmt numFmtId="187" formatCode="[$$-409]#,##0.00_ ;\-[$$-409]#,##0.00\ "/>
    <numFmt numFmtId="188" formatCode="0.00_ "/>
    <numFmt numFmtId="189" formatCode="[$-409]d/mmm;@"/>
    <numFmt numFmtId="190" formatCode="0.000_);[Red]\(0.000\)"/>
    <numFmt numFmtId="191" formatCode="0.00_);[Red]\(0.00\)"/>
    <numFmt numFmtId="192" formatCode="0.000_ "/>
  </numFmts>
  <fonts count="24">
    <font>
      <sz val="11"/>
      <name val="Calibri"/>
    </font>
    <font>
      <sz val="11"/>
      <color theme="1"/>
      <name val="宋体"/>
      <family val="2"/>
      <charset val="134"/>
      <scheme val="minor"/>
    </font>
    <font>
      <sz val="9"/>
      <name val="宋体"/>
      <family val="3"/>
      <charset val="134"/>
    </font>
    <font>
      <sz val="11"/>
      <name val="Calibri"/>
      <family val="2"/>
    </font>
    <font>
      <sz val="11"/>
      <color rgb="FFFF0000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b/>
      <sz val="11"/>
      <color rgb="FFFF0000"/>
      <name val="Calibri"/>
      <family val="2"/>
    </font>
    <font>
      <sz val="12"/>
      <name val="宋体"/>
      <family val="3"/>
      <charset val="134"/>
    </font>
    <font>
      <sz val="11"/>
      <color indexed="8"/>
      <name val="Calibri"/>
      <family val="2"/>
    </font>
    <font>
      <sz val="11"/>
      <color rgb="FFFF0000"/>
      <name val="Arial"/>
      <family val="2"/>
    </font>
    <font>
      <sz val="11"/>
      <name val="Arial"/>
      <family val="2"/>
    </font>
    <font>
      <sz val="11"/>
      <name val="宋体"/>
      <family val="3"/>
      <charset val="134"/>
    </font>
    <font>
      <sz val="10"/>
      <color rgb="FF000000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b/>
      <sz val="10"/>
      <color rgb="FFFF0000"/>
      <name val="Arial"/>
      <family val="2"/>
    </font>
    <font>
      <sz val="11"/>
      <color theme="1"/>
      <name val="Aptos"/>
      <family val="2"/>
    </font>
    <font>
      <sz val="11"/>
      <name val="黑体"/>
      <family val="3"/>
      <charset val="134"/>
    </font>
    <font>
      <b/>
      <i/>
      <sz val="11"/>
      <name val="Arial"/>
      <family val="2"/>
    </font>
    <font>
      <sz val="11"/>
      <color theme="1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 tint="-9.9978637043366805E-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</borders>
  <cellStyleXfs count="19">
    <xf numFmtId="0" fontId="0" fillId="0" borderId="0"/>
    <xf numFmtId="0" fontId="3" fillId="0" borderId="0"/>
    <xf numFmtId="0" fontId="7" fillId="0" borderId="0"/>
    <xf numFmtId="0" fontId="3" fillId="0" borderId="0"/>
    <xf numFmtId="182" fontId="11" fillId="0" borderId="0" applyFont="0" applyFill="0" applyBorder="0" applyAlignment="0" applyProtection="0"/>
    <xf numFmtId="9" fontId="12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/>
    <xf numFmtId="0" fontId="3" fillId="0" borderId="0"/>
    <xf numFmtId="185" fontId="7" fillId="0" borderId="0"/>
    <xf numFmtId="0" fontId="11" fillId="0" borderId="0"/>
    <xf numFmtId="0" fontId="11" fillId="0" borderId="0"/>
    <xf numFmtId="0" fontId="3" fillId="0" borderId="0"/>
    <xf numFmtId="179" fontId="11" fillId="0" borderId="0"/>
    <xf numFmtId="189" fontId="7" fillId="0" borderId="0" applyProtection="0"/>
    <xf numFmtId="192" fontId="7" fillId="0" borderId="0" applyProtection="0"/>
    <xf numFmtId="189" fontId="11" fillId="0" borderId="0">
      <alignment vertical="center"/>
    </xf>
    <xf numFmtId="189" fontId="11" fillId="0" borderId="0" applyProtection="0"/>
    <xf numFmtId="0" fontId="7" fillId="0" borderId="0"/>
    <xf numFmtId="189" fontId="11" fillId="0" borderId="0"/>
  </cellStyleXfs>
  <cellXfs count="133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3" fillId="0" borderId="0" xfId="1" applyAlignment="1">
      <alignment wrapText="1"/>
    </xf>
    <xf numFmtId="10" fontId="0" fillId="0" borderId="0" xfId="0" applyNumberFormat="1" applyAlignment="1">
      <alignment wrapText="1"/>
    </xf>
    <xf numFmtId="176" fontId="0" fillId="0" borderId="0" xfId="0" applyNumberFormat="1" applyAlignment="1">
      <alignment wrapText="1"/>
    </xf>
    <xf numFmtId="0" fontId="5" fillId="0" borderId="2" xfId="0" applyFont="1" applyBorder="1" applyAlignment="1">
      <alignment horizontal="center" wrapText="1"/>
    </xf>
    <xf numFmtId="0" fontId="5" fillId="4" borderId="2" xfId="0" applyFont="1" applyFill="1" applyBorder="1" applyAlignment="1">
      <alignment horizontal="center" wrapText="1"/>
    </xf>
    <xf numFmtId="0" fontId="6" fillId="4" borderId="2" xfId="0" applyFont="1" applyFill="1" applyBorder="1" applyAlignment="1">
      <alignment horizontal="center" wrapText="1"/>
    </xf>
    <xf numFmtId="0" fontId="6" fillId="5" borderId="2" xfId="0" applyFont="1" applyFill="1" applyBorder="1" applyAlignment="1">
      <alignment horizontal="center" wrapText="1"/>
    </xf>
    <xf numFmtId="0" fontId="5" fillId="5" borderId="2" xfId="0" applyFont="1" applyFill="1" applyBorder="1" applyAlignment="1">
      <alignment horizontal="center" wrapText="1"/>
    </xf>
    <xf numFmtId="0" fontId="5" fillId="5" borderId="2" xfId="1" applyFont="1" applyFill="1" applyBorder="1" applyAlignment="1">
      <alignment horizontal="center" wrapText="1"/>
    </xf>
    <xf numFmtId="176" fontId="5" fillId="6" borderId="2" xfId="0" applyNumberFormat="1" applyFont="1" applyFill="1" applyBorder="1" applyAlignment="1">
      <alignment horizontal="center" wrapText="1"/>
    </xf>
    <xf numFmtId="0" fontId="6" fillId="0" borderId="2" xfId="0" applyFont="1" applyBorder="1" applyAlignment="1">
      <alignment horizontal="center" wrapText="1"/>
    </xf>
    <xf numFmtId="177" fontId="5" fillId="0" borderId="2" xfId="0" applyNumberFormat="1" applyFont="1" applyBorder="1" applyAlignment="1">
      <alignment horizontal="center" wrapText="1"/>
    </xf>
    <xf numFmtId="2" fontId="5" fillId="0" borderId="2" xfId="0" applyNumberFormat="1" applyFont="1" applyBorder="1" applyAlignment="1">
      <alignment horizontal="center" wrapText="1"/>
    </xf>
    <xf numFmtId="1" fontId="5" fillId="0" borderId="2" xfId="0" applyNumberFormat="1" applyFont="1" applyBorder="1" applyAlignment="1">
      <alignment horizontal="center" wrapText="1"/>
    </xf>
    <xf numFmtId="178" fontId="8" fillId="0" borderId="2" xfId="2" applyNumberFormat="1" applyFont="1" applyBorder="1" applyAlignment="1">
      <alignment wrapText="1"/>
    </xf>
    <xf numFmtId="2" fontId="9" fillId="0" borderId="2" xfId="2" applyNumberFormat="1" applyFont="1" applyBorder="1" applyAlignment="1">
      <alignment wrapText="1"/>
    </xf>
    <xf numFmtId="1" fontId="8" fillId="0" borderId="2" xfId="2" applyNumberFormat="1" applyFont="1" applyBorder="1" applyAlignment="1">
      <alignment wrapText="1"/>
    </xf>
    <xf numFmtId="176" fontId="8" fillId="0" borderId="2" xfId="2" applyNumberFormat="1" applyFont="1" applyBorder="1" applyAlignment="1">
      <alignment wrapText="1"/>
    </xf>
    <xf numFmtId="10" fontId="5" fillId="0" borderId="2" xfId="0" applyNumberFormat="1" applyFont="1" applyBorder="1" applyAlignment="1">
      <alignment horizontal="center" wrapText="1"/>
    </xf>
    <xf numFmtId="176" fontId="8" fillId="5" borderId="2" xfId="2" applyNumberFormat="1" applyFont="1" applyFill="1" applyBorder="1" applyAlignment="1">
      <alignment wrapText="1"/>
    </xf>
    <xf numFmtId="176" fontId="9" fillId="0" borderId="2" xfId="2" applyNumberFormat="1" applyFont="1" applyBorder="1" applyAlignment="1">
      <alignment wrapText="1"/>
    </xf>
    <xf numFmtId="176" fontId="8" fillId="3" borderId="2" xfId="2" applyNumberFormat="1" applyFont="1" applyFill="1" applyBorder="1" applyAlignment="1">
      <alignment wrapText="1"/>
    </xf>
    <xf numFmtId="10" fontId="8" fillId="3" borderId="2" xfId="2" applyNumberFormat="1" applyFont="1" applyFill="1" applyBorder="1" applyAlignment="1">
      <alignment wrapText="1"/>
    </xf>
    <xf numFmtId="176" fontId="9" fillId="7" borderId="2" xfId="2" applyNumberFormat="1" applyFont="1" applyFill="1" applyBorder="1" applyAlignment="1">
      <alignment wrapText="1"/>
    </xf>
    <xf numFmtId="176" fontId="5" fillId="3" borderId="2" xfId="0" applyNumberFormat="1" applyFont="1" applyFill="1" applyBorder="1" applyAlignment="1">
      <alignment horizontal="center" wrapText="1"/>
    </xf>
    <xf numFmtId="2" fontId="8" fillId="0" borderId="2" xfId="2" applyNumberFormat="1" applyFont="1" applyBorder="1" applyAlignment="1">
      <alignment wrapText="1"/>
    </xf>
    <xf numFmtId="0" fontId="5" fillId="0" borderId="2" xfId="0" applyFont="1" applyBorder="1" applyAlignment="1">
      <alignment wrapText="1"/>
    </xf>
    <xf numFmtId="0" fontId="0" fillId="0" borderId="2" xfId="0" applyBorder="1" applyAlignment="1">
      <alignment horizontal="center"/>
    </xf>
    <xf numFmtId="0" fontId="0" fillId="0" borderId="2" xfId="0" applyBorder="1"/>
    <xf numFmtId="0" fontId="14" fillId="0" borderId="2" xfId="3" applyFont="1" applyBorder="1" applyAlignment="1">
      <alignment horizontal="left" vertical="center" wrapText="1"/>
    </xf>
    <xf numFmtId="0" fontId="14" fillId="0" borderId="2" xfId="3" applyFont="1" applyBorder="1" applyAlignment="1">
      <alignment horizontal="left" vertical="center"/>
    </xf>
    <xf numFmtId="49" fontId="0" fillId="0" borderId="2" xfId="0" applyNumberFormat="1" applyBorder="1"/>
    <xf numFmtId="180" fontId="5" fillId="2" borderId="2" xfId="0" applyNumberFormat="1" applyFont="1" applyFill="1" applyBorder="1"/>
    <xf numFmtId="181" fontId="14" fillId="0" borderId="2" xfId="3" applyNumberFormat="1" applyFont="1" applyBorder="1" applyAlignment="1">
      <alignment horizontal="left" vertical="center" wrapText="1"/>
    </xf>
    <xf numFmtId="2" fontId="14" fillId="0" borderId="2" xfId="3" applyNumberFormat="1" applyFont="1" applyBorder="1" applyAlignment="1">
      <alignment horizontal="left" vertical="center" wrapText="1"/>
    </xf>
    <xf numFmtId="183" fontId="14" fillId="0" borderId="2" xfId="4" applyNumberFormat="1" applyFont="1" applyFill="1" applyBorder="1" applyAlignment="1">
      <alignment horizontal="left" vertical="center" wrapText="1"/>
    </xf>
    <xf numFmtId="178" fontId="0" fillId="8" borderId="2" xfId="0" applyNumberFormat="1" applyFill="1" applyBorder="1"/>
    <xf numFmtId="2" fontId="0" fillId="0" borderId="2" xfId="0" applyNumberFormat="1" applyBorder="1"/>
    <xf numFmtId="1" fontId="0" fillId="8" borderId="2" xfId="0" applyNumberFormat="1" applyFill="1" applyBorder="1"/>
    <xf numFmtId="3" fontId="0" fillId="0" borderId="2" xfId="0" applyNumberFormat="1" applyBorder="1"/>
    <xf numFmtId="176" fontId="0" fillId="8" borderId="2" xfId="0" applyNumberFormat="1" applyFill="1" applyBorder="1"/>
    <xf numFmtId="184" fontId="0" fillId="0" borderId="2" xfId="0" applyNumberFormat="1" applyBorder="1"/>
    <xf numFmtId="10" fontId="0" fillId="0" borderId="2" xfId="0" applyNumberFormat="1" applyBorder="1"/>
    <xf numFmtId="176" fontId="0" fillId="0" borderId="2" xfId="0" applyNumberFormat="1" applyBorder="1"/>
    <xf numFmtId="0" fontId="4" fillId="5" borderId="2" xfId="0" applyFont="1" applyFill="1" applyBorder="1"/>
    <xf numFmtId="0" fontId="14" fillId="5" borderId="2" xfId="3" applyFont="1" applyFill="1" applyBorder="1" applyAlignment="1">
      <alignment vertical="center" wrapText="1"/>
    </xf>
    <xf numFmtId="0" fontId="14" fillId="0" borderId="2" xfId="9" applyFont="1" applyBorder="1" applyAlignment="1">
      <alignment horizontal="left" vertical="center" wrapText="1"/>
    </xf>
    <xf numFmtId="0" fontId="14" fillId="0" borderId="2" xfId="3" applyFont="1" applyBorder="1" applyAlignment="1">
      <alignment vertical="center" wrapText="1"/>
    </xf>
    <xf numFmtId="0" fontId="14" fillId="0" borderId="2" xfId="1" applyFont="1" applyBorder="1" applyAlignment="1">
      <alignment horizontal="left" vertical="center" wrapText="1"/>
    </xf>
    <xf numFmtId="0" fontId="14" fillId="0" borderId="2" xfId="3" applyFont="1" applyBorder="1" applyAlignment="1">
      <alignment vertical="center"/>
    </xf>
    <xf numFmtId="187" fontId="7" fillId="0" borderId="2" xfId="0" applyNumberFormat="1" applyFont="1" applyFill="1" applyBorder="1" applyAlignment="1">
      <alignment horizontal="left"/>
    </xf>
    <xf numFmtId="0" fontId="16" fillId="0" borderId="2" xfId="0" applyFont="1" applyBorder="1" applyAlignment="1">
      <alignment horizontal="center" vertical="center" shrinkToFit="1"/>
    </xf>
    <xf numFmtId="184" fontId="17" fillId="0" borderId="2" xfId="5" applyNumberFormat="1" applyFont="1" applyBorder="1" applyAlignment="1">
      <alignment horizontal="center" vertical="center" wrapText="1"/>
    </xf>
    <xf numFmtId="10" fontId="0" fillId="8" borderId="2" xfId="6" applyNumberFormat="1" applyFont="1" applyFill="1" applyBorder="1" applyAlignment="1"/>
    <xf numFmtId="26" fontId="5" fillId="10" borderId="2" xfId="0" applyNumberFormat="1" applyFont="1" applyFill="1" applyBorder="1"/>
    <xf numFmtId="26" fontId="0" fillId="0" borderId="2" xfId="0" applyNumberFormat="1" applyBorder="1"/>
    <xf numFmtId="1" fontId="7" fillId="0" borderId="2" xfId="7" applyNumberFormat="1" applyFont="1" applyBorder="1" applyAlignment="1">
      <alignment horizontal="center" vertical="center" wrapText="1"/>
    </xf>
    <xf numFmtId="2" fontId="0" fillId="8" borderId="2" xfId="0" applyNumberFormat="1" applyFill="1" applyBorder="1"/>
    <xf numFmtId="185" fontId="7" fillId="9" borderId="2" xfId="8" applyFill="1" applyBorder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2" xfId="0" applyBorder="1" applyAlignment="1">
      <alignment wrapText="1"/>
    </xf>
    <xf numFmtId="176" fontId="5" fillId="2" borderId="2" xfId="0" applyNumberFormat="1" applyFont="1" applyFill="1" applyBorder="1" applyAlignment="1">
      <alignment wrapText="1"/>
    </xf>
    <xf numFmtId="176" fontId="5" fillId="10" borderId="2" xfId="0" applyNumberFormat="1" applyFont="1" applyFill="1" applyBorder="1" applyAlignment="1">
      <alignment wrapText="1"/>
    </xf>
    <xf numFmtId="176" fontId="0" fillId="0" borderId="2" xfId="0" applyNumberFormat="1" applyBorder="1" applyAlignment="1">
      <alignment wrapText="1"/>
    </xf>
    <xf numFmtId="186" fontId="7" fillId="0" borderId="2" xfId="1" applyNumberFormat="1" applyFont="1" applyBorder="1" applyAlignment="1">
      <alignment horizontal="center" vertical="center"/>
    </xf>
    <xf numFmtId="10" fontId="0" fillId="0" borderId="2" xfId="0" applyNumberFormat="1" applyBorder="1" applyAlignment="1">
      <alignment wrapText="1"/>
    </xf>
    <xf numFmtId="0" fontId="14" fillId="0" borderId="2" xfId="10" applyFont="1" applyBorder="1" applyAlignment="1">
      <alignment horizontal="left" vertical="center" wrapText="1"/>
    </xf>
    <xf numFmtId="0" fontId="7" fillId="0" borderId="2" xfId="0" applyFont="1" applyBorder="1"/>
    <xf numFmtId="176" fontId="0" fillId="5" borderId="2" xfId="0" applyNumberFormat="1" applyFill="1" applyBorder="1" applyAlignment="1">
      <alignment wrapText="1"/>
    </xf>
    <xf numFmtId="0" fontId="14" fillId="0" borderId="2" xfId="11" applyFont="1" applyBorder="1" applyAlignment="1">
      <alignment vertical="center" wrapText="1"/>
    </xf>
    <xf numFmtId="0" fontId="14" fillId="0" borderId="2" xfId="11" applyFont="1" applyBorder="1" applyAlignment="1">
      <alignment horizontal="left" vertical="center" wrapText="1"/>
    </xf>
    <xf numFmtId="0" fontId="7" fillId="0" borderId="2" xfId="0" applyFont="1" applyFill="1" applyBorder="1"/>
    <xf numFmtId="186" fontId="14" fillId="0" borderId="2" xfId="3" applyNumberFormat="1" applyFont="1" applyBorder="1" applyAlignment="1">
      <alignment horizontal="left" vertical="center" shrinkToFit="1"/>
    </xf>
    <xf numFmtId="183" fontId="14" fillId="0" borderId="2" xfId="3" applyNumberFormat="1" applyFont="1" applyBorder="1" applyAlignment="1">
      <alignment horizontal="left" vertical="center"/>
    </xf>
    <xf numFmtId="0" fontId="7" fillId="0" borderId="2" xfId="0" applyFont="1" applyBorder="1" applyAlignment="1">
      <alignment horizontal="center" vertical="center" wrapText="1" shrinkToFit="1"/>
    </xf>
    <xf numFmtId="176" fontId="9" fillId="10" borderId="2" xfId="1" applyNumberFormat="1" applyFont="1" applyFill="1" applyBorder="1" applyAlignment="1">
      <alignment horizontal="center" vertical="center"/>
    </xf>
    <xf numFmtId="26" fontId="18" fillId="9" borderId="2" xfId="0" applyNumberFormat="1" applyFont="1" applyFill="1" applyBorder="1" applyAlignment="1">
      <alignment horizontal="center" vertical="center"/>
    </xf>
    <xf numFmtId="0" fontId="7" fillId="0" borderId="2" xfId="7" applyFont="1" applyBorder="1" applyAlignment="1">
      <alignment horizontal="center" vertical="center"/>
    </xf>
    <xf numFmtId="176" fontId="19" fillId="5" borderId="2" xfId="1" applyNumberFormat="1" applyFont="1" applyFill="1" applyBorder="1" applyAlignment="1">
      <alignment horizontal="center" vertical="center"/>
    </xf>
    <xf numFmtId="0" fontId="14" fillId="0" borderId="2" xfId="11" applyFont="1" applyBorder="1" applyAlignment="1">
      <alignment horizontal="left" vertical="center"/>
    </xf>
    <xf numFmtId="179" fontId="14" fillId="0" borderId="2" xfId="3" applyNumberFormat="1" applyFont="1" applyBorder="1" applyAlignment="1">
      <alignment vertical="center" wrapText="1"/>
    </xf>
    <xf numFmtId="188" fontId="14" fillId="0" borderId="2" xfId="3" applyNumberFormat="1" applyFont="1" applyBorder="1" applyAlignment="1">
      <alignment horizontal="left" vertical="center"/>
    </xf>
    <xf numFmtId="186" fontId="14" fillId="0" borderId="2" xfId="3" applyNumberFormat="1" applyFont="1" applyBorder="1" applyAlignment="1">
      <alignment horizontal="left" vertical="center"/>
    </xf>
    <xf numFmtId="186" fontId="20" fillId="0" borderId="2" xfId="0" applyNumberFormat="1" applyFont="1" applyBorder="1"/>
    <xf numFmtId="176" fontId="5" fillId="5" borderId="2" xfId="0" applyNumberFormat="1" applyFont="1" applyFill="1" applyBorder="1" applyAlignment="1">
      <alignment wrapText="1"/>
    </xf>
    <xf numFmtId="186" fontId="14" fillId="11" borderId="2" xfId="3" applyNumberFormat="1" applyFont="1" applyFill="1" applyBorder="1" applyAlignment="1">
      <alignment horizontal="left" vertical="center"/>
    </xf>
    <xf numFmtId="0" fontId="20" fillId="5" borderId="2" xfId="0" applyFont="1" applyFill="1" applyBorder="1" applyAlignment="1">
      <alignment horizontal="left"/>
    </xf>
    <xf numFmtId="0" fontId="20" fillId="0" borderId="2" xfId="0" applyFont="1" applyBorder="1" applyAlignment="1">
      <alignment horizontal="left"/>
    </xf>
    <xf numFmtId="179" fontId="14" fillId="9" borderId="2" xfId="12" applyFont="1" applyFill="1" applyBorder="1" applyAlignment="1">
      <alignment horizontal="left" vertical="center" wrapText="1"/>
    </xf>
    <xf numFmtId="179" fontId="14" fillId="0" borderId="2" xfId="3" applyNumberFormat="1" applyFont="1" applyBorder="1" applyAlignment="1">
      <alignment vertical="center"/>
    </xf>
    <xf numFmtId="0" fontId="3" fillId="0" borderId="2" xfId="0" applyFont="1" applyFill="1" applyBorder="1" applyAlignment="1">
      <alignment wrapText="1"/>
    </xf>
    <xf numFmtId="26" fontId="19" fillId="5" borderId="4" xfId="0" applyNumberFormat="1" applyFont="1" applyFill="1" applyBorder="1" applyAlignment="1">
      <alignment horizontal="center" vertical="center" shrinkToFit="1"/>
    </xf>
    <xf numFmtId="0" fontId="7" fillId="12" borderId="2" xfId="7" applyFont="1" applyFill="1" applyBorder="1" applyAlignment="1">
      <alignment horizontal="center" vertical="center"/>
    </xf>
    <xf numFmtId="26" fontId="19" fillId="13" borderId="4" xfId="0" applyNumberFormat="1" applyFont="1" applyFill="1" applyBorder="1" applyAlignment="1">
      <alignment horizontal="center" vertical="center" shrinkToFit="1"/>
    </xf>
    <xf numFmtId="0" fontId="13" fillId="0" borderId="2" xfId="3" applyFont="1" applyBorder="1" applyAlignment="1">
      <alignment horizontal="left" vertical="center" wrapText="1"/>
    </xf>
    <xf numFmtId="10" fontId="4" fillId="8" borderId="2" xfId="6" applyNumberFormat="1" applyFont="1" applyFill="1" applyBorder="1" applyAlignment="1"/>
    <xf numFmtId="0" fontId="3" fillId="0" borderId="2" xfId="0" applyFont="1" applyBorder="1" applyAlignment="1">
      <alignment wrapText="1"/>
    </xf>
    <xf numFmtId="190" fontId="14" fillId="0" borderId="2" xfId="13" applyNumberFormat="1" applyFont="1" applyBorder="1" applyAlignment="1">
      <alignment horizontal="left" vertical="center" wrapText="1"/>
    </xf>
    <xf numFmtId="191" fontId="14" fillId="0" borderId="2" xfId="3" applyNumberFormat="1" applyFont="1" applyBorder="1" applyAlignment="1">
      <alignment horizontal="left" vertical="center" shrinkToFit="1"/>
    </xf>
    <xf numFmtId="185" fontId="7" fillId="9" borderId="2" xfId="8" applyFill="1" applyBorder="1" applyAlignment="1">
      <alignment horizontal="center" vertical="center"/>
    </xf>
    <xf numFmtId="191" fontId="14" fillId="11" borderId="2" xfId="3" applyNumberFormat="1" applyFont="1" applyFill="1" applyBorder="1" applyAlignment="1">
      <alignment horizontal="left" vertical="center" shrinkToFit="1"/>
    </xf>
    <xf numFmtId="0" fontId="14" fillId="0" borderId="2" xfId="1" applyFont="1" applyBorder="1" applyAlignment="1">
      <alignment horizontal="left" vertical="center"/>
    </xf>
    <xf numFmtId="190" fontId="14" fillId="0" borderId="2" xfId="14" applyNumberFormat="1" applyFont="1" applyBorder="1" applyAlignment="1">
      <alignment horizontal="left" vertical="center" wrapText="1"/>
    </xf>
    <xf numFmtId="176" fontId="10" fillId="5" borderId="2" xfId="0" applyNumberFormat="1" applyFont="1" applyFill="1" applyBorder="1" applyAlignment="1">
      <alignment wrapText="1"/>
    </xf>
    <xf numFmtId="0" fontId="14" fillId="0" borderId="2" xfId="9" applyFont="1" applyBorder="1" applyAlignment="1">
      <alignment vertical="center" wrapText="1"/>
    </xf>
    <xf numFmtId="188" fontId="14" fillId="9" borderId="2" xfId="3" applyNumberFormat="1" applyFont="1" applyFill="1" applyBorder="1" applyAlignment="1">
      <alignment horizontal="left" vertical="center"/>
    </xf>
    <xf numFmtId="191" fontId="14" fillId="0" borderId="2" xfId="15" applyNumberFormat="1" applyFont="1" applyBorder="1" applyAlignment="1">
      <alignment horizontal="left" vertical="center" wrapText="1"/>
    </xf>
    <xf numFmtId="191" fontId="14" fillId="14" borderId="2" xfId="15" applyNumberFormat="1" applyFont="1" applyFill="1" applyBorder="1" applyAlignment="1">
      <alignment horizontal="left" vertical="center" wrapText="1"/>
    </xf>
    <xf numFmtId="186" fontId="14" fillId="14" borderId="2" xfId="3" applyNumberFormat="1" applyFont="1" applyFill="1" applyBorder="1" applyAlignment="1">
      <alignment horizontal="left" vertical="center"/>
    </xf>
    <xf numFmtId="191" fontId="14" fillId="9" borderId="2" xfId="15" applyNumberFormat="1" applyFont="1" applyFill="1" applyBorder="1" applyAlignment="1">
      <alignment horizontal="left" vertical="center" wrapText="1"/>
    </xf>
    <xf numFmtId="189" fontId="14" fillId="0" borderId="2" xfId="16" applyFont="1" applyBorder="1" applyAlignment="1">
      <alignment horizontal="left" vertical="center" wrapText="1"/>
    </xf>
    <xf numFmtId="186" fontId="14" fillId="0" borderId="2" xfId="3" applyNumberFormat="1" applyFont="1" applyBorder="1" applyAlignment="1">
      <alignment horizontal="left" vertical="center" wrapText="1"/>
    </xf>
    <xf numFmtId="191" fontId="14" fillId="0" borderId="2" xfId="18" applyNumberFormat="1" applyFont="1" applyBorder="1" applyAlignment="1">
      <alignment horizontal="left" vertical="center" shrinkToFit="1"/>
    </xf>
    <xf numFmtId="186" fontId="23" fillId="0" borderId="2" xfId="3" applyNumberFormat="1" applyFont="1" applyBorder="1" applyAlignment="1">
      <alignment horizontal="left" vertical="center" shrinkToFit="1"/>
    </xf>
    <xf numFmtId="186" fontId="23" fillId="15" borderId="2" xfId="3" applyNumberFormat="1" applyFont="1" applyFill="1" applyBorder="1" applyAlignment="1">
      <alignment horizontal="left" vertical="center" shrinkToFit="1"/>
    </xf>
    <xf numFmtId="189" fontId="14" fillId="0" borderId="2" xfId="3" applyNumberFormat="1" applyFont="1" applyBorder="1" applyAlignment="1">
      <alignment horizontal="left" vertical="center"/>
    </xf>
    <xf numFmtId="0" fontId="7" fillId="0" borderId="5" xfId="7" applyFont="1" applyBorder="1" applyAlignment="1">
      <alignment horizontal="center" vertical="center"/>
    </xf>
    <xf numFmtId="177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78" fontId="0" fillId="0" borderId="0" xfId="0" applyNumberFormat="1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14" fillId="0" borderId="2" xfId="1" applyFont="1" applyBorder="1" applyAlignment="1">
      <alignment horizontal="left" vertical="center" wrapText="1"/>
    </xf>
    <xf numFmtId="0" fontId="14" fillId="0" borderId="2" xfId="3" applyFont="1" applyBorder="1" applyAlignment="1">
      <alignment horizontal="left" vertical="center" wrapText="1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19">
    <cellStyle name="_ET_STYLE_NoName_00__JLA BBB quotation sheet -9.13 3" xfId="14"/>
    <cellStyle name="_ET_STYLE_NoName_00__JLA BBB quotation sheet -9.13 8" xfId="13"/>
    <cellStyle name="Comma 5" xfId="4"/>
    <cellStyle name="Normal 2" xfId="1"/>
    <cellStyle name="Normal 2 18 2" xfId="2"/>
    <cellStyle name="Normal 2 42" xfId="10"/>
    <cellStyle name="Normal 3" xfId="3"/>
    <cellStyle name="Normal 3 2" xfId="7"/>
    <cellStyle name="Normal 4" xfId="11"/>
    <cellStyle name="Percent 2" xfId="6"/>
    <cellStyle name="Percent 2 2 2 52" xfId="5"/>
    <cellStyle name="常规" xfId="0" builtinId="0"/>
    <cellStyle name="常规 3 2 2" xfId="18"/>
    <cellStyle name="常规_quotation-Mercury  3.22.2011 (for BBB) 2 3 2" xfId="12"/>
    <cellStyle name="常规_quotation-Mercury  3.22.2011 (for BBB)_BBB Spring 12 Styleout Belize - Heather 102111" xfId="9"/>
    <cellStyle name="常规_quotation-Mercury  3.22.2011 (for BBB)_JLA BBB quotation sheet -9.13 2" xfId="16"/>
    <cellStyle name="常规_TSS-TARGET Holiday 09 D67 Better damask Table linen--90327 (3)" xfId="15"/>
    <cellStyle name="样式 1 2" xfId="17"/>
    <cellStyle name="样式 1 4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13" Type="http://schemas.openxmlformats.org/officeDocument/2006/relationships/image" Target="../media/image12.png"/><Relationship Id="rId3" Type="http://schemas.openxmlformats.org/officeDocument/2006/relationships/image" Target="../media/image3.jpeg"/><Relationship Id="rId7" Type="http://schemas.openxmlformats.org/officeDocument/2006/relationships/image" Target="NULL" TargetMode="External"/><Relationship Id="rId12" Type="http://schemas.openxmlformats.org/officeDocument/2006/relationships/image" Target="../media/image11.jpeg"/><Relationship Id="rId2" Type="http://schemas.openxmlformats.org/officeDocument/2006/relationships/image" Target="../media/image2.png"/><Relationship Id="rId16" Type="http://schemas.openxmlformats.org/officeDocument/2006/relationships/image" Target="../media/image15.jpe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0.png"/><Relationship Id="rId5" Type="http://schemas.openxmlformats.org/officeDocument/2006/relationships/image" Target="../media/image5.png"/><Relationship Id="rId15" Type="http://schemas.openxmlformats.org/officeDocument/2006/relationships/image" Target="../media/image14.png"/><Relationship Id="rId10" Type="http://schemas.openxmlformats.org/officeDocument/2006/relationships/image" Target="../media/image9.png"/><Relationship Id="rId4" Type="http://schemas.openxmlformats.org/officeDocument/2006/relationships/image" Target="../media/image4.jpeg"/><Relationship Id="rId9" Type="http://schemas.openxmlformats.org/officeDocument/2006/relationships/image" Target="../media/image8.jpeg"/><Relationship Id="rId14" Type="http://schemas.openxmlformats.org/officeDocument/2006/relationships/image" Target="../media/image1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154460</xdr:colOff>
      <xdr:row>2</xdr:row>
      <xdr:rowOff>180202</xdr:rowOff>
    </xdr:from>
    <xdr:to>
      <xdr:col>1</xdr:col>
      <xdr:colOff>2943311</xdr:colOff>
      <xdr:row>6</xdr:row>
      <xdr:rowOff>107320</xdr:rowOff>
    </xdr:to>
    <xdr:pic>
      <xdr:nvPicPr>
        <xdr:cNvPr id="5" name="图片 10">
          <a:extLst>
            <a:ext uri="{FF2B5EF4-FFF2-40B4-BE49-F238E27FC236}">
              <a16:creationId xmlns="" xmlns:a16="http://schemas.microsoft.com/office/drawing/2014/main" id="{F1D3420C-79D0-438D-9664-3CE688FCF0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4460" y="3304402"/>
          <a:ext cx="2788851" cy="1184418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926756</xdr:colOff>
      <xdr:row>8</xdr:row>
      <xdr:rowOff>111554</xdr:rowOff>
    </xdr:from>
    <xdr:to>
      <xdr:col>1</xdr:col>
      <xdr:colOff>2415196</xdr:colOff>
      <xdr:row>12</xdr:row>
      <xdr:rowOff>52841</xdr:rowOff>
    </xdr:to>
    <xdr:pic>
      <xdr:nvPicPr>
        <xdr:cNvPr id="6" name="图片 9">
          <a:extLst>
            <a:ext uri="{FF2B5EF4-FFF2-40B4-BE49-F238E27FC236}">
              <a16:creationId xmlns="" xmlns:a16="http://schemas.microsoft.com/office/drawing/2014/main" id="{5F6CF7F2-97D5-4F27-8C19-1F827500E0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26756" y="7007654"/>
          <a:ext cx="1488440" cy="1198587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437635</xdr:colOff>
      <xdr:row>14</xdr:row>
      <xdr:rowOff>248852</xdr:rowOff>
    </xdr:from>
    <xdr:to>
      <xdr:col>1</xdr:col>
      <xdr:colOff>2816450</xdr:colOff>
      <xdr:row>17</xdr:row>
      <xdr:rowOff>164968</xdr:rowOff>
    </xdr:to>
    <xdr:pic>
      <xdr:nvPicPr>
        <xdr:cNvPr id="7" name="Picture 27" descr="A diagram of different shapes&#10;&#10;Description automatically generated">
          <a:extLst>
            <a:ext uri="{FF2B5EF4-FFF2-40B4-BE49-F238E27FC236}">
              <a16:creationId xmlns="" xmlns:a16="http://schemas.microsoft.com/office/drawing/2014/main" id="{19382EC1-F4CF-4CE1-AE31-A4A5A8FC05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screen"/>
        <a:stretch>
          <a:fillRect/>
        </a:stretch>
      </xdr:blipFill>
      <xdr:spPr>
        <a:xfrm>
          <a:off x="437635" y="9345227"/>
          <a:ext cx="2378815" cy="859091"/>
        </a:xfrm>
        <a:prstGeom prst="rect">
          <a:avLst/>
        </a:prstGeom>
      </xdr:spPr>
    </xdr:pic>
    <xdr:clientData/>
  </xdr:twoCellAnchor>
  <xdr:twoCellAnchor>
    <xdr:from>
      <xdr:col>1</xdr:col>
      <xdr:colOff>806621</xdr:colOff>
      <xdr:row>21</xdr:row>
      <xdr:rowOff>180202</xdr:rowOff>
    </xdr:from>
    <xdr:to>
      <xdr:col>1</xdr:col>
      <xdr:colOff>2968063</xdr:colOff>
      <xdr:row>27</xdr:row>
      <xdr:rowOff>57289</xdr:rowOff>
    </xdr:to>
    <xdr:pic>
      <xdr:nvPicPr>
        <xdr:cNvPr id="8" name="Picture 7" descr="A group of different sized objects&#10;&#10;AI-generated content may be incorrect.">
          <a:extLst>
            <a:ext uri="{FF2B5EF4-FFF2-40B4-BE49-F238E27FC236}">
              <a16:creationId xmlns="" xmlns:a16="http://schemas.microsoft.com/office/drawing/2014/main" id="{7D13071D-6281-42D3-BB0C-4CB0EF6D589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/>
        <a:srcRect l="2505" r="3285"/>
        <a:stretch>
          <a:fillRect/>
        </a:stretch>
      </xdr:blipFill>
      <xdr:spPr>
        <a:xfrm>
          <a:off x="806621" y="11791177"/>
          <a:ext cx="2161442" cy="1763037"/>
        </a:xfrm>
        <a:prstGeom prst="rect">
          <a:avLst/>
        </a:prstGeom>
      </xdr:spPr>
    </xdr:pic>
    <xdr:clientData/>
  </xdr:twoCellAnchor>
  <xdr:twoCellAnchor>
    <xdr:from>
      <xdr:col>1</xdr:col>
      <xdr:colOff>592095</xdr:colOff>
      <xdr:row>31</xdr:row>
      <xdr:rowOff>51486</xdr:rowOff>
    </xdr:from>
    <xdr:to>
      <xdr:col>1</xdr:col>
      <xdr:colOff>2753537</xdr:colOff>
      <xdr:row>36</xdr:row>
      <xdr:rowOff>242001</xdr:rowOff>
    </xdr:to>
    <xdr:pic>
      <xdr:nvPicPr>
        <xdr:cNvPr id="9" name="Picture 7" descr="A group of different sized objects&#10;&#10;AI-generated content may be incorrect.">
          <a:extLst>
            <a:ext uri="{FF2B5EF4-FFF2-40B4-BE49-F238E27FC236}">
              <a16:creationId xmlns="" xmlns:a16="http://schemas.microsoft.com/office/drawing/2014/main" id="{CA948776-F39E-42E7-8FBD-EF561EB01C2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/>
        <a:srcRect l="2505" r="3285"/>
        <a:stretch>
          <a:fillRect/>
        </a:stretch>
      </xdr:blipFill>
      <xdr:spPr>
        <a:xfrm>
          <a:off x="592095" y="15120036"/>
          <a:ext cx="2161442" cy="1762140"/>
        </a:xfrm>
        <a:prstGeom prst="rect">
          <a:avLst/>
        </a:prstGeom>
      </xdr:spPr>
    </xdr:pic>
    <xdr:clientData/>
  </xdr:twoCellAnchor>
  <xdr:twoCellAnchor>
    <xdr:from>
      <xdr:col>1</xdr:col>
      <xdr:colOff>454796</xdr:colOff>
      <xdr:row>39</xdr:row>
      <xdr:rowOff>214526</xdr:rowOff>
    </xdr:from>
    <xdr:to>
      <xdr:col>1</xdr:col>
      <xdr:colOff>2780269</xdr:colOff>
      <xdr:row>46</xdr:row>
      <xdr:rowOff>309689</xdr:rowOff>
    </xdr:to>
    <xdr:pic>
      <xdr:nvPicPr>
        <xdr:cNvPr id="10" name="Picture 2">
          <a:extLst>
            <a:ext uri="{FF2B5EF4-FFF2-40B4-BE49-F238E27FC236}">
              <a16:creationId xmlns="" xmlns:a16="http://schemas.microsoft.com/office/drawing/2014/main" id="{43957F0F-91ED-428E-8E55-58DB11732F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>
        <a:xfrm>
          <a:off x="454796" y="18112001"/>
          <a:ext cx="2325473" cy="2295438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</xdr:pic>
    <xdr:clientData/>
  </xdr:twoCellAnchor>
  <xdr:twoCellAnchor editAs="oneCell">
    <xdr:from>
      <xdr:col>1</xdr:col>
      <xdr:colOff>437635</xdr:colOff>
      <xdr:row>50</xdr:row>
      <xdr:rowOff>274595</xdr:rowOff>
    </xdr:from>
    <xdr:to>
      <xdr:col>1</xdr:col>
      <xdr:colOff>2881750</xdr:colOff>
      <xdr:row>55</xdr:row>
      <xdr:rowOff>47167</xdr:rowOff>
    </xdr:to>
    <xdr:pic>
      <xdr:nvPicPr>
        <xdr:cNvPr id="11" name="图片 5">
          <a:extLst>
            <a:ext uri="{FF2B5EF4-FFF2-40B4-BE49-F238E27FC236}">
              <a16:creationId xmlns="" xmlns:a16="http://schemas.microsoft.com/office/drawing/2014/main" id="{31B53A9F-D276-4A93-8D98-3684FD9A9C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r:link="rId7"/>
        <a:stretch>
          <a:fillRect/>
        </a:stretch>
      </xdr:blipFill>
      <xdr:spPr>
        <a:xfrm>
          <a:off x="437635" y="21943970"/>
          <a:ext cx="2444115" cy="134419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549189</xdr:colOff>
      <xdr:row>58</xdr:row>
      <xdr:rowOff>188784</xdr:rowOff>
    </xdr:from>
    <xdr:to>
      <xdr:col>1</xdr:col>
      <xdr:colOff>2046567</xdr:colOff>
      <xdr:row>62</xdr:row>
      <xdr:rowOff>0</xdr:rowOff>
    </xdr:to>
    <xdr:pic>
      <xdr:nvPicPr>
        <xdr:cNvPr id="12" name="Picture 2">
          <a:extLst>
            <a:ext uri="{FF2B5EF4-FFF2-40B4-BE49-F238E27FC236}">
              <a16:creationId xmlns="" xmlns:a16="http://schemas.microsoft.com/office/drawing/2014/main" id="{47D46475-2F82-4756-992B-AD91DAC4DE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/>
        <a:srcRect r="1257"/>
        <a:stretch>
          <a:fillRect/>
        </a:stretch>
      </xdr:blipFill>
      <xdr:spPr>
        <a:xfrm>
          <a:off x="549189" y="24687084"/>
          <a:ext cx="1497378" cy="1492802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</xdr:pic>
    <xdr:clientData/>
  </xdr:twoCellAnchor>
  <xdr:twoCellAnchor>
    <xdr:from>
      <xdr:col>1</xdr:col>
      <xdr:colOff>2165165</xdr:colOff>
      <xdr:row>58</xdr:row>
      <xdr:rowOff>312707</xdr:rowOff>
    </xdr:from>
    <xdr:to>
      <xdr:col>1</xdr:col>
      <xdr:colOff>2623000</xdr:colOff>
      <xdr:row>62</xdr:row>
      <xdr:rowOff>0</xdr:rowOff>
    </xdr:to>
    <xdr:pic>
      <xdr:nvPicPr>
        <xdr:cNvPr id="13" name="图片 19">
          <a:extLst>
            <a:ext uri="{FF2B5EF4-FFF2-40B4-BE49-F238E27FC236}">
              <a16:creationId xmlns="" xmlns:a16="http://schemas.microsoft.com/office/drawing/2014/main" id="{1D5D23F7-1C80-47DE-B661-8501DE4299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>
        <a:xfrm>
          <a:off x="2165165" y="24811007"/>
          <a:ext cx="457835" cy="1285110"/>
        </a:xfrm>
        <a:prstGeom prst="rect">
          <a:avLst/>
        </a:prstGeom>
      </xdr:spPr>
    </xdr:pic>
    <xdr:clientData/>
  </xdr:twoCellAnchor>
  <xdr:twoCellAnchor editAs="oneCell">
    <xdr:from>
      <xdr:col>1</xdr:col>
      <xdr:colOff>248852</xdr:colOff>
      <xdr:row>65</xdr:row>
      <xdr:rowOff>111553</xdr:rowOff>
    </xdr:from>
    <xdr:to>
      <xdr:col>1</xdr:col>
      <xdr:colOff>2763867</xdr:colOff>
      <xdr:row>69</xdr:row>
      <xdr:rowOff>300337</xdr:rowOff>
    </xdr:to>
    <xdr:pic>
      <xdr:nvPicPr>
        <xdr:cNvPr id="14" name="图片 2">
          <a:extLst>
            <a:ext uri="{FF2B5EF4-FFF2-40B4-BE49-F238E27FC236}">
              <a16:creationId xmlns="" xmlns:a16="http://schemas.microsoft.com/office/drawing/2014/main" id="{7D94499E-CED1-47D1-A4B6-3899ECED03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248852" y="27753103"/>
          <a:ext cx="2515015" cy="1446084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300338</xdr:colOff>
      <xdr:row>74</xdr:row>
      <xdr:rowOff>291756</xdr:rowOff>
    </xdr:from>
    <xdr:to>
      <xdr:col>1</xdr:col>
      <xdr:colOff>2912266</xdr:colOff>
      <xdr:row>80</xdr:row>
      <xdr:rowOff>51486</xdr:rowOff>
    </xdr:to>
    <xdr:pic>
      <xdr:nvPicPr>
        <xdr:cNvPr id="15" name="图片 12">
          <a:extLst>
            <a:ext uri="{FF2B5EF4-FFF2-40B4-BE49-F238E27FC236}">
              <a16:creationId xmlns="" xmlns:a16="http://schemas.microsoft.com/office/drawing/2014/main" id="{F9233702-A0F3-4391-8A13-A269A50701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300338" y="31076556"/>
          <a:ext cx="2611928" cy="1645680"/>
        </a:xfrm>
        <a:prstGeom prst="rect">
          <a:avLst/>
        </a:prstGeom>
      </xdr:spPr>
    </xdr:pic>
    <xdr:clientData/>
  </xdr:twoCellAnchor>
  <xdr:twoCellAnchor editAs="oneCell">
    <xdr:from>
      <xdr:col>1</xdr:col>
      <xdr:colOff>549189</xdr:colOff>
      <xdr:row>87</xdr:row>
      <xdr:rowOff>64438</xdr:rowOff>
    </xdr:from>
    <xdr:to>
      <xdr:col>1</xdr:col>
      <xdr:colOff>2552078</xdr:colOff>
      <xdr:row>90</xdr:row>
      <xdr:rowOff>143347</xdr:rowOff>
    </xdr:to>
    <xdr:pic>
      <xdr:nvPicPr>
        <xdr:cNvPr id="16" name="Picture 16" descr="A black and white graphic of different shapes&#10;&#10;AI-generated content may be incorrect.">
          <a:extLst>
            <a:ext uri="{FF2B5EF4-FFF2-40B4-BE49-F238E27FC236}">
              <a16:creationId xmlns="" xmlns:a16="http://schemas.microsoft.com/office/drawing/2014/main" id="{9D2274AA-D450-4143-B4A6-374643BA8B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 r="-2500"/>
        <a:stretch/>
      </xdr:blipFill>
      <xdr:spPr>
        <a:xfrm>
          <a:off x="549189" y="35249788"/>
          <a:ext cx="2002889" cy="1021884"/>
        </a:xfrm>
        <a:prstGeom prst="rect">
          <a:avLst/>
        </a:prstGeom>
      </xdr:spPr>
    </xdr:pic>
    <xdr:clientData/>
  </xdr:twoCellAnchor>
  <xdr:twoCellAnchor editAs="oneCell">
    <xdr:from>
      <xdr:col>1</xdr:col>
      <xdr:colOff>2241797</xdr:colOff>
      <xdr:row>85</xdr:row>
      <xdr:rowOff>163041</xdr:rowOff>
    </xdr:from>
    <xdr:to>
      <xdr:col>1</xdr:col>
      <xdr:colOff>2814656</xdr:colOff>
      <xdr:row>87</xdr:row>
      <xdr:rowOff>83777</xdr:rowOff>
    </xdr:to>
    <xdr:pic>
      <xdr:nvPicPr>
        <xdr:cNvPr id="17" name="图片 3">
          <a:extLst>
            <a:ext uri="{FF2B5EF4-FFF2-40B4-BE49-F238E27FC236}">
              <a16:creationId xmlns="" xmlns:a16="http://schemas.microsoft.com/office/drawing/2014/main" id="{2A8F65C9-C573-4C14-BE87-EAE5AA05C2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2241797" y="34719741"/>
          <a:ext cx="572859" cy="549386"/>
        </a:xfrm>
        <a:prstGeom prst="rect">
          <a:avLst/>
        </a:prstGeom>
      </xdr:spPr>
    </xdr:pic>
    <xdr:clientData/>
  </xdr:twoCellAnchor>
  <xdr:twoCellAnchor>
    <xdr:from>
      <xdr:col>1</xdr:col>
      <xdr:colOff>214527</xdr:colOff>
      <xdr:row>94</xdr:row>
      <xdr:rowOff>308919</xdr:rowOff>
    </xdr:from>
    <xdr:to>
      <xdr:col>1</xdr:col>
      <xdr:colOff>2801265</xdr:colOff>
      <xdr:row>100</xdr:row>
      <xdr:rowOff>94391</xdr:rowOff>
    </xdr:to>
    <xdr:pic>
      <xdr:nvPicPr>
        <xdr:cNvPr id="18" name="Picture 3">
          <a:extLst>
            <a:ext uri="{FF2B5EF4-FFF2-40B4-BE49-F238E27FC236}">
              <a16:creationId xmlns="" xmlns:a16="http://schemas.microsoft.com/office/drawing/2014/main" id="{49186695-0342-4D47-831A-2BDD35A0AD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>
        <a:xfrm>
          <a:off x="214527" y="38008869"/>
          <a:ext cx="2586738" cy="1985747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</xdr:pic>
    <xdr:clientData/>
  </xdr:twoCellAnchor>
  <xdr:twoCellAnchor editAs="oneCell">
    <xdr:from>
      <xdr:col>1</xdr:col>
      <xdr:colOff>266013</xdr:colOff>
      <xdr:row>105</xdr:row>
      <xdr:rowOff>42906</xdr:rowOff>
    </xdr:from>
    <xdr:to>
      <xdr:col>1</xdr:col>
      <xdr:colOff>2830254</xdr:colOff>
      <xdr:row>110</xdr:row>
      <xdr:rowOff>51486</xdr:rowOff>
    </xdr:to>
    <xdr:pic>
      <xdr:nvPicPr>
        <xdr:cNvPr id="19" name="图片 6">
          <a:extLst>
            <a:ext uri="{FF2B5EF4-FFF2-40B4-BE49-F238E27FC236}">
              <a16:creationId xmlns="" xmlns:a16="http://schemas.microsoft.com/office/drawing/2014/main" id="{00081380-DABF-4CF3-901B-2E2190A8B7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266013" y="41829081"/>
          <a:ext cx="2564241" cy="1580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266014</xdr:colOff>
      <xdr:row>115</xdr:row>
      <xdr:rowOff>120135</xdr:rowOff>
    </xdr:from>
    <xdr:to>
      <xdr:col>1</xdr:col>
      <xdr:colOff>2916119</xdr:colOff>
      <xdr:row>120</xdr:row>
      <xdr:rowOff>0</xdr:rowOff>
    </xdr:to>
    <xdr:pic>
      <xdr:nvPicPr>
        <xdr:cNvPr id="20" name="Picture 6" descr="A group of black objects&#10;&#10;AI-generated content may be incorrect.">
          <a:extLst>
            <a:ext uri="{FF2B5EF4-FFF2-40B4-BE49-F238E27FC236}">
              <a16:creationId xmlns="" xmlns:a16="http://schemas.microsoft.com/office/drawing/2014/main" id="{5B409EB9-0C59-46FE-98BB-BFB22222FA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66014" y="45363885"/>
          <a:ext cx="2650105" cy="14514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G%20Feb%20'26%20BA%20POE%20Quote%20Sheet%20-%202025091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Sales Version"/>
      <sheetName val="Item"/>
      <sheetName val="Sunny 9.9"/>
      <sheetName val="ValueSelect"/>
      <sheetName val="Data"/>
    </sheetNames>
    <sheetDataSet>
      <sheetData sheetId="0"/>
      <sheetData sheetId="1"/>
      <sheetData sheetId="2"/>
      <sheetData sheetId="3">
        <row r="8">
          <cell r="Q8">
            <v>2.5499999999999998</v>
          </cell>
        </row>
        <row r="9">
          <cell r="Q9">
            <v>2.4700000000000002</v>
          </cell>
        </row>
        <row r="10">
          <cell r="Q10">
            <v>2.21</v>
          </cell>
        </row>
        <row r="11">
          <cell r="Q11">
            <v>1.71</v>
          </cell>
        </row>
        <row r="12">
          <cell r="Q12">
            <v>1.47</v>
          </cell>
        </row>
        <row r="13">
          <cell r="Q13">
            <v>3.13</v>
          </cell>
        </row>
        <row r="14">
          <cell r="Q14">
            <v>3.54</v>
          </cell>
        </row>
        <row r="19">
          <cell r="Q19">
            <v>2.23</v>
          </cell>
        </row>
        <row r="20">
          <cell r="Q20">
            <v>2.89</v>
          </cell>
        </row>
        <row r="21">
          <cell r="Q21">
            <v>2.4900000000000002</v>
          </cell>
        </row>
        <row r="22">
          <cell r="Q22">
            <v>1.87</v>
          </cell>
        </row>
        <row r="23">
          <cell r="Q23">
            <v>1.65</v>
          </cell>
        </row>
        <row r="24">
          <cell r="Q24">
            <v>2.46</v>
          </cell>
        </row>
        <row r="25">
          <cell r="Q25">
            <v>1.73</v>
          </cell>
        </row>
        <row r="26">
          <cell r="Q26">
            <v>1.63</v>
          </cell>
        </row>
        <row r="27">
          <cell r="Q27">
            <v>1.42</v>
          </cell>
        </row>
        <row r="28">
          <cell r="Q28">
            <v>2.52</v>
          </cell>
        </row>
        <row r="29">
          <cell r="Q29">
            <v>8.02</v>
          </cell>
        </row>
        <row r="30">
          <cell r="Q30">
            <v>2.35</v>
          </cell>
        </row>
        <row r="31">
          <cell r="Q31">
            <v>1.5</v>
          </cell>
        </row>
        <row r="32">
          <cell r="Q32">
            <v>1.45</v>
          </cell>
        </row>
        <row r="33">
          <cell r="Q33">
            <v>2.3199999999999998</v>
          </cell>
        </row>
        <row r="34">
          <cell r="Q34">
            <v>1.45</v>
          </cell>
        </row>
        <row r="35">
          <cell r="Q35">
            <v>2.62</v>
          </cell>
        </row>
        <row r="36">
          <cell r="Q36">
            <v>2.35</v>
          </cell>
        </row>
        <row r="37">
          <cell r="Q37">
            <v>3.82</v>
          </cell>
        </row>
        <row r="38">
          <cell r="Q38">
            <v>3.92</v>
          </cell>
        </row>
        <row r="39">
          <cell r="Q39">
            <v>6.58</v>
          </cell>
        </row>
        <row r="40">
          <cell r="Q40">
            <v>2.2200000000000002</v>
          </cell>
        </row>
        <row r="41">
          <cell r="Q41">
            <v>1.4</v>
          </cell>
        </row>
        <row r="42">
          <cell r="Q42">
            <v>1.35</v>
          </cell>
        </row>
        <row r="43">
          <cell r="Q43">
            <v>2.25</v>
          </cell>
        </row>
        <row r="44">
          <cell r="Q44">
            <v>1.35</v>
          </cell>
        </row>
        <row r="45">
          <cell r="Q45">
            <v>2.6</v>
          </cell>
        </row>
        <row r="46">
          <cell r="Q46">
            <v>2.25</v>
          </cell>
        </row>
        <row r="47">
          <cell r="Q47">
            <v>3.72</v>
          </cell>
        </row>
        <row r="48">
          <cell r="Q48">
            <v>3.82</v>
          </cell>
        </row>
        <row r="49">
          <cell r="Q49">
            <v>6.35</v>
          </cell>
        </row>
        <row r="50">
          <cell r="Q50">
            <v>2.5299999999999998</v>
          </cell>
        </row>
        <row r="51">
          <cell r="Q51">
            <v>1.83</v>
          </cell>
        </row>
        <row r="52">
          <cell r="Q52">
            <v>1.72</v>
          </cell>
        </row>
        <row r="53">
          <cell r="Q53">
            <v>1.58</v>
          </cell>
        </row>
        <row r="54">
          <cell r="Q54">
            <v>2.68</v>
          </cell>
        </row>
        <row r="55">
          <cell r="Q55">
            <v>2.5</v>
          </cell>
        </row>
        <row r="56">
          <cell r="Q56">
            <v>4.2</v>
          </cell>
        </row>
        <row r="57">
          <cell r="Q57">
            <v>3</v>
          </cell>
        </row>
        <row r="58">
          <cell r="Q58">
            <v>8.98</v>
          </cell>
        </row>
        <row r="59">
          <cell r="Q59">
            <v>2.2599999999999998</v>
          </cell>
        </row>
        <row r="60">
          <cell r="Q60">
            <v>1.7</v>
          </cell>
        </row>
        <row r="61">
          <cell r="Q61">
            <v>1.68</v>
          </cell>
        </row>
        <row r="62">
          <cell r="Q62">
            <v>2.27</v>
          </cell>
        </row>
        <row r="63">
          <cell r="Q63">
            <v>1.67</v>
          </cell>
        </row>
        <row r="64">
          <cell r="Q64">
            <v>2.6</v>
          </cell>
        </row>
        <row r="65">
          <cell r="Q65">
            <v>3.92</v>
          </cell>
        </row>
        <row r="66">
          <cell r="Q66">
            <v>4</v>
          </cell>
        </row>
        <row r="67">
          <cell r="Q67">
            <v>6.37</v>
          </cell>
        </row>
        <row r="68">
          <cell r="Q68">
            <v>2.2999999999999998</v>
          </cell>
        </row>
        <row r="69">
          <cell r="Q69">
            <v>1.68</v>
          </cell>
        </row>
        <row r="70">
          <cell r="Q70">
            <v>1.55</v>
          </cell>
        </row>
        <row r="71">
          <cell r="Q71">
            <v>1.45</v>
          </cell>
        </row>
        <row r="72">
          <cell r="Q72">
            <v>2.65</v>
          </cell>
        </row>
        <row r="75">
          <cell r="Q75">
            <v>8.52</v>
          </cell>
        </row>
        <row r="76">
          <cell r="Q76">
            <v>2.5</v>
          </cell>
        </row>
        <row r="77">
          <cell r="Q77">
            <v>1.55</v>
          </cell>
        </row>
        <row r="78">
          <cell r="Q78">
            <v>1.45</v>
          </cell>
        </row>
        <row r="79">
          <cell r="Q79">
            <v>1.45</v>
          </cell>
        </row>
        <row r="80">
          <cell r="Q80">
            <v>2.15</v>
          </cell>
        </row>
        <row r="81">
          <cell r="Q81">
            <v>3.2</v>
          </cell>
        </row>
        <row r="82">
          <cell r="Q82">
            <v>2.9</v>
          </cell>
        </row>
        <row r="83">
          <cell r="Q83">
            <v>4.2</v>
          </cell>
        </row>
        <row r="84">
          <cell r="Q84">
            <v>6.8</v>
          </cell>
        </row>
        <row r="85">
          <cell r="Q85">
            <v>2.2200000000000002</v>
          </cell>
        </row>
        <row r="86">
          <cell r="Q86">
            <v>1.4</v>
          </cell>
        </row>
        <row r="87">
          <cell r="Q87">
            <v>1.35</v>
          </cell>
        </row>
        <row r="88">
          <cell r="Q88">
            <v>2.25</v>
          </cell>
        </row>
        <row r="89">
          <cell r="Q89">
            <v>1.35</v>
          </cell>
        </row>
        <row r="90">
          <cell r="Q90">
            <v>2.6</v>
          </cell>
        </row>
        <row r="91">
          <cell r="Q91">
            <v>2.25</v>
          </cell>
        </row>
        <row r="92">
          <cell r="Q92">
            <v>3.82</v>
          </cell>
        </row>
        <row r="93">
          <cell r="Q93">
            <v>4</v>
          </cell>
        </row>
        <row r="94">
          <cell r="Q94">
            <v>3.92</v>
          </cell>
        </row>
        <row r="95">
          <cell r="Q95">
            <v>6.35</v>
          </cell>
        </row>
        <row r="96">
          <cell r="Q96">
            <v>2.2999999999999998</v>
          </cell>
        </row>
        <row r="97">
          <cell r="Q97">
            <v>1.45</v>
          </cell>
        </row>
        <row r="98">
          <cell r="Q98">
            <v>1.32</v>
          </cell>
        </row>
        <row r="99">
          <cell r="Q99">
            <v>1.32</v>
          </cell>
        </row>
        <row r="100">
          <cell r="Q100">
            <v>2.4500000000000002</v>
          </cell>
        </row>
        <row r="101">
          <cell r="Q101">
            <v>2.12</v>
          </cell>
        </row>
        <row r="102">
          <cell r="Q102">
            <v>2.0499999999999998</v>
          </cell>
        </row>
        <row r="103">
          <cell r="Q103">
            <v>3.6</v>
          </cell>
        </row>
        <row r="104">
          <cell r="Q104">
            <v>3.86</v>
          </cell>
        </row>
        <row r="105">
          <cell r="Q105">
            <v>6.19</v>
          </cell>
        </row>
        <row r="106">
          <cell r="Q106">
            <v>2.4500000000000002</v>
          </cell>
        </row>
        <row r="107">
          <cell r="Q107">
            <v>1.5</v>
          </cell>
        </row>
        <row r="108">
          <cell r="Q108">
            <v>1.4</v>
          </cell>
        </row>
        <row r="109">
          <cell r="Q109">
            <v>1.4</v>
          </cell>
        </row>
        <row r="110">
          <cell r="Q110">
            <v>2.0499999999999998</v>
          </cell>
        </row>
        <row r="111">
          <cell r="Q111">
            <v>2.75</v>
          </cell>
        </row>
        <row r="112">
          <cell r="Q112">
            <v>2.6</v>
          </cell>
        </row>
        <row r="114">
          <cell r="Q114">
            <v>6.45</v>
          </cell>
        </row>
        <row r="115">
          <cell r="Q115">
            <v>3.85</v>
          </cell>
        </row>
        <row r="116">
          <cell r="Q116">
            <v>4.0999999999999996</v>
          </cell>
        </row>
        <row r="117">
          <cell r="Q117">
            <v>2.4500000000000002</v>
          </cell>
        </row>
        <row r="118">
          <cell r="Q118">
            <v>1.5</v>
          </cell>
        </row>
        <row r="119">
          <cell r="Q119">
            <v>1.4</v>
          </cell>
        </row>
        <row r="120">
          <cell r="Q120">
            <v>1.4</v>
          </cell>
        </row>
        <row r="121">
          <cell r="Q121">
            <v>2.1</v>
          </cell>
        </row>
        <row r="122">
          <cell r="Q122">
            <v>2.8</v>
          </cell>
        </row>
        <row r="123">
          <cell r="Q123">
            <v>2.7</v>
          </cell>
        </row>
        <row r="124">
          <cell r="Q124">
            <v>3.85</v>
          </cell>
        </row>
        <row r="125">
          <cell r="Q125">
            <v>6.5</v>
          </cell>
        </row>
        <row r="126">
          <cell r="Q126">
            <v>3.9</v>
          </cell>
        </row>
        <row r="127">
          <cell r="Q127">
            <v>2.2999999999999998</v>
          </cell>
        </row>
        <row r="128">
          <cell r="Q128">
            <v>1.45</v>
          </cell>
        </row>
        <row r="129">
          <cell r="Q129">
            <v>1.32</v>
          </cell>
        </row>
        <row r="130">
          <cell r="Q130">
            <v>1.32</v>
          </cell>
        </row>
        <row r="131">
          <cell r="Q131">
            <v>2.4500000000000002</v>
          </cell>
        </row>
        <row r="132">
          <cell r="Q132">
            <v>2.12</v>
          </cell>
        </row>
        <row r="134">
          <cell r="Q134">
            <v>3.6</v>
          </cell>
        </row>
        <row r="135">
          <cell r="Q135">
            <v>3.86</v>
          </cell>
        </row>
        <row r="136">
          <cell r="Q136">
            <v>6.19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K122"/>
  <sheetViews>
    <sheetView tabSelected="1" zoomScale="75" zoomScaleNormal="75" workbookViewId="0">
      <selection activeCell="AS139" sqref="AS139"/>
    </sheetView>
  </sheetViews>
  <sheetFormatPr defaultColWidth="9.140625" defaultRowHeight="15"/>
  <cols>
    <col min="1" max="1" width="10.42578125" style="1" customWidth="1"/>
    <col min="2" max="2" width="45.42578125" style="2" customWidth="1"/>
    <col min="3" max="3" width="13.7109375" style="2" customWidth="1"/>
    <col min="4" max="4" width="17.7109375" style="2" customWidth="1"/>
    <col min="5" max="5" width="28.7109375" style="2" customWidth="1"/>
    <col min="6" max="6" width="18.28515625" style="2" customWidth="1"/>
    <col min="7" max="7" width="16.28515625" style="2" customWidth="1"/>
    <col min="8" max="8" width="24.5703125" style="2" customWidth="1"/>
    <col min="9" max="9" width="10.140625" style="2" customWidth="1"/>
    <col min="10" max="10" width="10.42578125" style="2" customWidth="1"/>
    <col min="11" max="11" width="9.85546875" style="4" customWidth="1"/>
    <col min="12" max="12" width="16.5703125" style="2" customWidth="1"/>
    <col min="13" max="13" width="9.7109375" style="2" customWidth="1"/>
    <col min="14" max="14" width="14.7109375" style="2" customWidth="1"/>
    <col min="15" max="15" width="15" style="2" customWidth="1"/>
    <col min="16" max="16" width="14.85546875" style="2" customWidth="1"/>
    <col min="17" max="17" width="12.140625" style="2" customWidth="1"/>
    <col min="18" max="18" width="8.5703125" style="6" customWidth="1"/>
    <col min="19" max="19" width="7.42578125" style="2" customWidth="1"/>
    <col min="20" max="20" width="7.85546875" style="2" customWidth="1"/>
    <col min="21" max="21" width="9.140625" style="121" customWidth="1"/>
    <col min="22" max="22" width="9.28515625" style="121" customWidth="1"/>
    <col min="23" max="23" width="7.85546875" style="121" customWidth="1"/>
    <col min="24" max="24" width="8" style="122" customWidth="1"/>
    <col min="25" max="25" width="8.28515625" style="123" customWidth="1"/>
    <col min="26" max="26" width="11.5703125" style="124" customWidth="1"/>
    <col min="27" max="27" width="11.85546875" style="122" customWidth="1"/>
    <col min="28" max="28" width="12" style="123" customWidth="1"/>
    <col min="29" max="29" width="12.140625" style="2" customWidth="1"/>
    <col min="30" max="30" width="14.5703125" style="6" customWidth="1"/>
    <col min="31" max="31" width="18" style="2" customWidth="1"/>
    <col min="32" max="32" width="9.5703125" style="5" customWidth="1"/>
    <col min="33" max="33" width="9" style="6" customWidth="1"/>
    <col min="34" max="34" width="9.28515625" style="6" customWidth="1"/>
    <col min="35" max="35" width="9.28515625" style="5" customWidth="1"/>
    <col min="36" max="36" width="9.28515625" style="6" customWidth="1"/>
    <col min="37" max="37" width="9.28515625" style="5" customWidth="1"/>
    <col min="38" max="39" width="8.5703125" style="6" customWidth="1"/>
    <col min="40" max="40" width="8.5703125" style="5" customWidth="1"/>
    <col min="41" max="42" width="8.5703125" style="6" customWidth="1"/>
    <col min="43" max="43" width="9.5703125" style="6" customWidth="1"/>
    <col min="44" max="44" width="11.5703125" style="6" customWidth="1"/>
    <col min="45" max="45" width="12.140625" style="6" customWidth="1"/>
    <col min="46" max="47" width="9.140625" style="2" hidden="1" customWidth="1"/>
    <col min="48" max="48" width="9.140625" style="2"/>
    <col min="49" max="49" width="17" style="6" customWidth="1"/>
    <col min="50" max="50" width="11.7109375" style="6" customWidth="1"/>
    <col min="51" max="51" width="9.85546875" style="6" customWidth="1"/>
    <col min="52" max="54" width="9.85546875" style="2" customWidth="1"/>
    <col min="55" max="55" width="9.42578125" style="2" customWidth="1"/>
    <col min="56" max="57" width="9.140625" style="2"/>
    <col min="58" max="58" width="0" hidden="1" customWidth="1"/>
    <col min="59" max="59" width="12.42578125" style="2" hidden="1" customWidth="1"/>
    <col min="60" max="63" width="0" style="2" hidden="1" customWidth="1"/>
    <col min="64" max="16384" width="9.140625" style="2"/>
  </cols>
  <sheetData>
    <row r="1" spans="1:63" ht="67.5" customHeight="1">
      <c r="A1" s="7" t="s">
        <v>0</v>
      </c>
      <c r="B1" s="7" t="s">
        <v>1</v>
      </c>
      <c r="C1" s="8" t="s">
        <v>2</v>
      </c>
      <c r="D1" s="9" t="s">
        <v>3</v>
      </c>
      <c r="E1" s="9" t="s">
        <v>4</v>
      </c>
      <c r="F1" s="10" t="s">
        <v>5</v>
      </c>
      <c r="G1" s="8" t="s">
        <v>6</v>
      </c>
      <c r="H1" s="11" t="s">
        <v>7</v>
      </c>
      <c r="I1" s="12" t="s">
        <v>8</v>
      </c>
      <c r="J1" s="11" t="s">
        <v>9</v>
      </c>
      <c r="K1" s="12" t="s">
        <v>10</v>
      </c>
      <c r="L1" s="11" t="s">
        <v>11</v>
      </c>
      <c r="M1" s="11" t="s">
        <v>12</v>
      </c>
      <c r="N1" s="8" t="s">
        <v>13</v>
      </c>
      <c r="O1" s="8" t="s">
        <v>14</v>
      </c>
      <c r="P1" s="8" t="s">
        <v>15</v>
      </c>
      <c r="Q1" s="12" t="s">
        <v>16</v>
      </c>
      <c r="R1" s="13" t="s">
        <v>17</v>
      </c>
      <c r="S1" s="14" t="s">
        <v>18</v>
      </c>
      <c r="T1" s="7" t="s">
        <v>19</v>
      </c>
      <c r="U1" s="15" t="s">
        <v>20</v>
      </c>
      <c r="V1" s="15" t="s">
        <v>21</v>
      </c>
      <c r="W1" s="15" t="s">
        <v>22</v>
      </c>
      <c r="X1" s="16" t="s">
        <v>23</v>
      </c>
      <c r="Y1" s="17" t="s">
        <v>24</v>
      </c>
      <c r="Z1" s="18" t="s">
        <v>25</v>
      </c>
      <c r="AA1" s="19" t="s">
        <v>26</v>
      </c>
      <c r="AB1" s="20" t="s">
        <v>27</v>
      </c>
      <c r="AC1" s="7" t="s">
        <v>28</v>
      </c>
      <c r="AD1" s="21" t="s">
        <v>29</v>
      </c>
      <c r="AE1" s="7" t="s">
        <v>30</v>
      </c>
      <c r="AF1" s="22" t="s">
        <v>31</v>
      </c>
      <c r="AG1" s="23" t="s">
        <v>32</v>
      </c>
      <c r="AH1" s="21" t="s">
        <v>33</v>
      </c>
      <c r="AI1" s="22" t="s">
        <v>34</v>
      </c>
      <c r="AJ1" s="21" t="s">
        <v>35</v>
      </c>
      <c r="AK1" s="22" t="s">
        <v>36</v>
      </c>
      <c r="AL1" s="21" t="s">
        <v>37</v>
      </c>
      <c r="AM1" s="24" t="s">
        <v>38</v>
      </c>
      <c r="AN1" s="22" t="s">
        <v>39</v>
      </c>
      <c r="AO1" s="21" t="s">
        <v>40</v>
      </c>
      <c r="AP1" s="21" t="s">
        <v>41</v>
      </c>
      <c r="AQ1" s="25" t="s">
        <v>42</v>
      </c>
      <c r="AR1" s="26" t="s">
        <v>43</v>
      </c>
      <c r="AS1" s="27" t="s">
        <v>44</v>
      </c>
      <c r="AT1" s="28" t="s">
        <v>45</v>
      </c>
      <c r="AU1" s="26" t="s">
        <v>46</v>
      </c>
      <c r="AV1" s="7" t="s">
        <v>47</v>
      </c>
      <c r="AW1" s="21" t="s">
        <v>48</v>
      </c>
      <c r="AX1" s="21" t="s">
        <v>49</v>
      </c>
      <c r="AY1" s="21" t="s">
        <v>50</v>
      </c>
      <c r="AZ1" s="29" t="s">
        <v>51</v>
      </c>
      <c r="BA1" s="30" t="s">
        <v>52</v>
      </c>
      <c r="BB1" s="30" t="s">
        <v>53</v>
      </c>
      <c r="BC1" s="30" t="s">
        <v>54</v>
      </c>
      <c r="BD1" s="30" t="s">
        <v>55</v>
      </c>
      <c r="BE1" s="30" t="s">
        <v>56</v>
      </c>
    </row>
    <row r="2" spans="1:63" customFormat="1" ht="24.95" customHeight="1">
      <c r="A2" s="31"/>
      <c r="B2" s="130"/>
      <c r="C2" s="32"/>
      <c r="D2" s="48" t="s">
        <v>72</v>
      </c>
      <c r="E2" s="32"/>
      <c r="F2" s="32" t="s">
        <v>58</v>
      </c>
      <c r="G2" s="49" t="s">
        <v>73</v>
      </c>
      <c r="H2" s="50" t="s">
        <v>74</v>
      </c>
      <c r="I2" s="50" t="s">
        <v>75</v>
      </c>
      <c r="J2" s="51" t="s">
        <v>59</v>
      </c>
      <c r="K2" s="51" t="s">
        <v>59</v>
      </c>
      <c r="L2" s="52" t="s">
        <v>76</v>
      </c>
      <c r="M2" s="53" t="s">
        <v>77</v>
      </c>
      <c r="N2" s="32"/>
      <c r="O2" s="54" t="s">
        <v>78</v>
      </c>
      <c r="P2" s="35"/>
      <c r="Q2" s="32" t="s">
        <v>60</v>
      </c>
      <c r="R2" s="36">
        <f>'[1]Sunny 9.9'!Q8</f>
        <v>2.5499999999999998</v>
      </c>
      <c r="S2" s="32" t="s">
        <v>61</v>
      </c>
      <c r="T2" s="129" t="s">
        <v>79</v>
      </c>
      <c r="U2" s="37">
        <v>18</v>
      </c>
      <c r="V2" s="37">
        <v>9</v>
      </c>
      <c r="W2" s="37">
        <v>18</v>
      </c>
      <c r="X2" s="38">
        <v>11</v>
      </c>
      <c r="Y2" s="39">
        <v>2</v>
      </c>
      <c r="Z2" s="40">
        <f t="shared" ref="Z2:Z58" si="0">IF(U2="","",U2*V2*W2/1000000)</f>
        <v>2.9160000000000002E-3</v>
      </c>
      <c r="AA2" s="41">
        <v>63</v>
      </c>
      <c r="AB2" s="42">
        <f t="shared" ref="AB2:AB58" si="1">IF(Y2="","",AA2/Z2*Y2)</f>
        <v>43209.876543209873</v>
      </c>
      <c r="AC2" s="43">
        <v>2250</v>
      </c>
      <c r="AD2" s="44">
        <f t="shared" ref="AD2:AD58" si="2">IF(ISERROR(AC2/AB2),"",AC2/AB2)</f>
        <v>5.2071428571428574E-2</v>
      </c>
      <c r="AE2" s="55" t="s">
        <v>62</v>
      </c>
      <c r="AF2" s="56">
        <v>0.318</v>
      </c>
      <c r="AG2" s="44">
        <f t="shared" ref="AG2:AG33" si="3">IF(ISERROR(R2*AF2),"",R2*AF2)</f>
        <v>0.81089999999999995</v>
      </c>
      <c r="AH2" s="44">
        <f t="shared" ref="AH2:AH33" si="4">IF(ISERROR(R2+AD2+AG2),"",R2+AD2+AG2)</f>
        <v>3.4129714285714288</v>
      </c>
      <c r="AI2" s="46">
        <v>0</v>
      </c>
      <c r="AJ2" s="44">
        <f t="shared" ref="AJ2:AJ49" si="5">IF(ISERROR(AS2*AI2),"",AS2*AI2)</f>
        <v>0</v>
      </c>
      <c r="AK2" s="46">
        <v>0</v>
      </c>
      <c r="AL2" s="44">
        <f t="shared" ref="AL2:AL57" si="6">IF(ISERROR(AS2*AK2),"",AS2*AK2)</f>
        <v>0</v>
      </c>
      <c r="AM2" s="47">
        <v>0</v>
      </c>
      <c r="AN2" s="46">
        <v>0</v>
      </c>
      <c r="AO2" s="44">
        <f t="shared" ref="AO2:AO57" si="7">IF(ISERROR(AS2*AN2),"",AS2*AN2)</f>
        <v>0</v>
      </c>
      <c r="AP2" s="44">
        <f t="shared" ref="AP2:AP57" si="8">IF(ISERROR(AJ2+AL2+AO2),"",AJ2+AL2+AO2)</f>
        <v>0</v>
      </c>
      <c r="AQ2" s="44">
        <f t="shared" ref="AQ2:AQ57" si="9">IF(ISERROR(AH2+AP2),"",AH2+AP2)</f>
        <v>3.4129714285714288</v>
      </c>
      <c r="AR2" s="57">
        <f t="shared" ref="AR2:AR57" si="10">IF(ISERROR((AS2-AQ2)/AS2),"",(AS2-AQ2)/AS2)</f>
        <v>0.34239471511147812</v>
      </c>
      <c r="AS2" s="58">
        <v>5.19</v>
      </c>
      <c r="AT2" s="59"/>
      <c r="AU2" s="57" t="str">
        <f t="shared" ref="AU2:AU58" si="11">IF(ISERROR((AT2-AS2)/AT2),"",(AT2-AS2)/AT2)</f>
        <v/>
      </c>
      <c r="AV2" s="60">
        <v>1200</v>
      </c>
      <c r="AW2" s="44">
        <f t="shared" ref="AW2:AW50" si="12">IF(ISERROR(AQ2*AV2),"",AQ2*AV2)</f>
        <v>4095.5657142857144</v>
      </c>
      <c r="AX2" s="44">
        <f t="shared" ref="AX2:AX50" si="13">IF(ISERROR(AS2*AV2),"",AS2*AV2)</f>
        <v>6228.0000000000009</v>
      </c>
      <c r="AY2" s="44">
        <f t="shared" ref="AY2:AY50" si="14">IF(ISERROR(AT2*AV2),"",AT2*AV2)</f>
        <v>0</v>
      </c>
      <c r="AZ2" s="61" t="e">
        <f>IF(#REF!="","",#REF!*#REF!*#REF!/1000000/Y2*AV2)</f>
        <v>#REF!</v>
      </c>
      <c r="BA2" s="32"/>
      <c r="BB2" s="33"/>
      <c r="BC2" s="33" t="s">
        <v>63</v>
      </c>
      <c r="BD2" s="34" t="s">
        <v>64</v>
      </c>
      <c r="BE2" s="34" t="s">
        <v>65</v>
      </c>
      <c r="BG2" s="3" t="s">
        <v>80</v>
      </c>
    </row>
    <row r="3" spans="1:63" customFormat="1" ht="24.95" customHeight="1">
      <c r="A3" s="31"/>
      <c r="B3" s="131"/>
      <c r="C3" s="32"/>
      <c r="D3" s="48" t="s">
        <v>72</v>
      </c>
      <c r="E3" s="32"/>
      <c r="F3" s="32" t="s">
        <v>58</v>
      </c>
      <c r="G3" s="49" t="s">
        <v>81</v>
      </c>
      <c r="H3" s="50" t="s">
        <v>82</v>
      </c>
      <c r="I3" s="50" t="s">
        <v>83</v>
      </c>
      <c r="J3" s="51" t="s">
        <v>59</v>
      </c>
      <c r="K3" s="51" t="s">
        <v>59</v>
      </c>
      <c r="L3" s="52" t="s">
        <v>84</v>
      </c>
      <c r="M3" s="53" t="s">
        <v>77</v>
      </c>
      <c r="N3" s="32"/>
      <c r="O3" s="54" t="s">
        <v>85</v>
      </c>
      <c r="P3" s="35"/>
      <c r="Q3" s="32" t="s">
        <v>60</v>
      </c>
      <c r="R3" s="36">
        <f>'[1]Sunny 9.9'!Q9</f>
        <v>2.4700000000000002</v>
      </c>
      <c r="S3" s="32" t="s">
        <v>61</v>
      </c>
      <c r="T3" s="129"/>
      <c r="U3" s="37">
        <v>9</v>
      </c>
      <c r="V3" s="37">
        <v>9</v>
      </c>
      <c r="W3" s="37">
        <v>16</v>
      </c>
      <c r="X3" s="38">
        <v>11</v>
      </c>
      <c r="Y3" s="39">
        <v>1</v>
      </c>
      <c r="Z3" s="40">
        <f t="shared" si="0"/>
        <v>1.2960000000000001E-3</v>
      </c>
      <c r="AA3" s="41">
        <v>63</v>
      </c>
      <c r="AB3" s="42">
        <f t="shared" si="1"/>
        <v>48611.111111111109</v>
      </c>
      <c r="AC3" s="43">
        <v>2250</v>
      </c>
      <c r="AD3" s="44">
        <f t="shared" si="2"/>
        <v>4.6285714285714284E-2</v>
      </c>
      <c r="AE3" s="55" t="s">
        <v>62</v>
      </c>
      <c r="AF3" s="56">
        <v>0.318</v>
      </c>
      <c r="AG3" s="44">
        <f t="shared" si="3"/>
        <v>0.78546000000000005</v>
      </c>
      <c r="AH3" s="44">
        <f t="shared" si="4"/>
        <v>3.3017457142857145</v>
      </c>
      <c r="AI3" s="46">
        <v>0</v>
      </c>
      <c r="AJ3" s="44">
        <f t="shared" si="5"/>
        <v>0</v>
      </c>
      <c r="AK3" s="46">
        <v>0</v>
      </c>
      <c r="AL3" s="44">
        <f t="shared" si="6"/>
        <v>0</v>
      </c>
      <c r="AM3" s="47">
        <v>0</v>
      </c>
      <c r="AN3" s="46">
        <v>0</v>
      </c>
      <c r="AO3" s="44">
        <f t="shared" si="7"/>
        <v>0</v>
      </c>
      <c r="AP3" s="44">
        <f t="shared" si="8"/>
        <v>0</v>
      </c>
      <c r="AQ3" s="44">
        <f t="shared" si="9"/>
        <v>3.3017457142857145</v>
      </c>
      <c r="AR3" s="57">
        <f t="shared" si="10"/>
        <v>0.30781012279125475</v>
      </c>
      <c r="AS3" s="58">
        <v>4.7699999999999996</v>
      </c>
      <c r="AT3" s="59"/>
      <c r="AU3" s="57" t="str">
        <f t="shared" si="11"/>
        <v/>
      </c>
      <c r="AV3" s="60">
        <v>600</v>
      </c>
      <c r="AW3" s="44">
        <f t="shared" si="12"/>
        <v>1981.0474285714288</v>
      </c>
      <c r="AX3" s="44">
        <f t="shared" si="13"/>
        <v>2861.9999999999995</v>
      </c>
      <c r="AY3" s="44">
        <f t="shared" si="14"/>
        <v>0</v>
      </c>
      <c r="AZ3" s="61" t="e">
        <f>IF(#REF!="","",#REF!*#REF!*#REF!/1000000/Y3*AV3)</f>
        <v>#REF!</v>
      </c>
      <c r="BA3" s="32"/>
      <c r="BB3" s="33" t="s">
        <v>86</v>
      </c>
      <c r="BC3" s="33" t="s">
        <v>63</v>
      </c>
      <c r="BD3" s="34" t="s">
        <v>64</v>
      </c>
      <c r="BE3" s="34" t="s">
        <v>65</v>
      </c>
    </row>
    <row r="4" spans="1:63" customFormat="1" ht="24.95" customHeight="1">
      <c r="A4" s="31"/>
      <c r="B4" s="131"/>
      <c r="C4" s="32"/>
      <c r="D4" s="48" t="s">
        <v>72</v>
      </c>
      <c r="E4" s="32"/>
      <c r="F4" s="32" t="s">
        <v>58</v>
      </c>
      <c r="G4" s="49" t="s">
        <v>73</v>
      </c>
      <c r="H4" s="50" t="s">
        <v>87</v>
      </c>
      <c r="I4" s="50" t="s">
        <v>88</v>
      </c>
      <c r="J4" s="51" t="s">
        <v>59</v>
      </c>
      <c r="K4" s="51" t="s">
        <v>59</v>
      </c>
      <c r="L4" s="52" t="s">
        <v>89</v>
      </c>
      <c r="M4" s="53" t="s">
        <v>90</v>
      </c>
      <c r="N4" s="32"/>
      <c r="O4" s="54" t="s">
        <v>91</v>
      </c>
      <c r="P4" s="35"/>
      <c r="Q4" s="32" t="s">
        <v>60</v>
      </c>
      <c r="R4" s="36">
        <f>'[1]Sunny 9.9'!Q10</f>
        <v>2.21</v>
      </c>
      <c r="S4" s="32" t="s">
        <v>61</v>
      </c>
      <c r="T4" s="129"/>
      <c r="U4" s="37">
        <v>8</v>
      </c>
      <c r="V4" s="37">
        <v>8</v>
      </c>
      <c r="W4" s="37">
        <v>11</v>
      </c>
      <c r="X4" s="38">
        <v>11</v>
      </c>
      <c r="Y4" s="39">
        <v>1</v>
      </c>
      <c r="Z4" s="40">
        <f t="shared" si="0"/>
        <v>7.0399999999999998E-4</v>
      </c>
      <c r="AA4" s="41">
        <v>63</v>
      </c>
      <c r="AB4" s="42">
        <f t="shared" si="1"/>
        <v>89488.636363636368</v>
      </c>
      <c r="AC4" s="43">
        <v>2250</v>
      </c>
      <c r="AD4" s="44">
        <f t="shared" si="2"/>
        <v>2.514285714285714E-2</v>
      </c>
      <c r="AE4" s="62" t="s">
        <v>67</v>
      </c>
      <c r="AF4" s="56">
        <v>0.6</v>
      </c>
      <c r="AG4" s="44">
        <f t="shared" si="3"/>
        <v>1.3259999999999998</v>
      </c>
      <c r="AH4" s="44">
        <f t="shared" si="4"/>
        <v>3.5611428571428574</v>
      </c>
      <c r="AI4" s="46">
        <v>0</v>
      </c>
      <c r="AJ4" s="44">
        <f t="shared" si="5"/>
        <v>0</v>
      </c>
      <c r="AK4" s="46">
        <v>0</v>
      </c>
      <c r="AL4" s="44">
        <f t="shared" si="6"/>
        <v>0</v>
      </c>
      <c r="AM4" s="47">
        <v>0</v>
      </c>
      <c r="AN4" s="46">
        <v>0</v>
      </c>
      <c r="AO4" s="44">
        <f t="shared" si="7"/>
        <v>0</v>
      </c>
      <c r="AP4" s="44">
        <f t="shared" si="8"/>
        <v>0</v>
      </c>
      <c r="AQ4" s="44">
        <f t="shared" si="9"/>
        <v>3.5611428571428574</v>
      </c>
      <c r="AR4" s="57">
        <f t="shared" si="10"/>
        <v>0.31384530690889073</v>
      </c>
      <c r="AS4" s="58">
        <v>5.19</v>
      </c>
      <c r="AT4" s="59"/>
      <c r="AU4" s="57" t="str">
        <f t="shared" si="11"/>
        <v/>
      </c>
      <c r="AV4" s="60">
        <v>600</v>
      </c>
      <c r="AW4" s="44">
        <f t="shared" si="12"/>
        <v>2136.6857142857143</v>
      </c>
      <c r="AX4" s="44">
        <f t="shared" si="13"/>
        <v>3114.0000000000005</v>
      </c>
      <c r="AY4" s="44">
        <f t="shared" si="14"/>
        <v>0</v>
      </c>
      <c r="AZ4" s="61" t="e">
        <f>IF(#REF!="","",#REF!*#REF!*#REF!/1000000/Y4*AV4)</f>
        <v>#REF!</v>
      </c>
      <c r="BA4" s="32"/>
      <c r="BB4" s="33"/>
      <c r="BC4" s="33" t="s">
        <v>63</v>
      </c>
      <c r="BD4" s="34" t="s">
        <v>64</v>
      </c>
      <c r="BE4" s="34" t="s">
        <v>65</v>
      </c>
    </row>
    <row r="5" spans="1:63" ht="24.95" customHeight="1">
      <c r="A5" s="63"/>
      <c r="B5" s="131"/>
      <c r="C5" s="64"/>
      <c r="D5" s="48" t="s">
        <v>72</v>
      </c>
      <c r="E5" s="32"/>
      <c r="F5" s="32" t="s">
        <v>58</v>
      </c>
      <c r="G5" s="49" t="s">
        <v>81</v>
      </c>
      <c r="H5" s="50" t="s">
        <v>92</v>
      </c>
      <c r="I5" s="50" t="s">
        <v>69</v>
      </c>
      <c r="J5" s="51" t="s">
        <v>59</v>
      </c>
      <c r="K5" s="51" t="s">
        <v>59</v>
      </c>
      <c r="L5" s="52" t="s">
        <v>89</v>
      </c>
      <c r="M5" s="53" t="s">
        <v>93</v>
      </c>
      <c r="N5" s="64"/>
      <c r="O5" s="54" t="s">
        <v>94</v>
      </c>
      <c r="P5" s="64"/>
      <c r="Q5" s="32" t="s">
        <v>60</v>
      </c>
      <c r="R5" s="65">
        <f>'[1]Sunny 9.9'!Q11</f>
        <v>1.71</v>
      </c>
      <c r="S5" s="32" t="s">
        <v>61</v>
      </c>
      <c r="T5" s="129"/>
      <c r="U5" s="37">
        <v>8</v>
      </c>
      <c r="V5" s="37">
        <v>8</v>
      </c>
      <c r="W5" s="37">
        <v>11</v>
      </c>
      <c r="X5" s="38">
        <v>11</v>
      </c>
      <c r="Y5" s="39">
        <v>1</v>
      </c>
      <c r="Z5" s="40">
        <f t="shared" si="0"/>
        <v>7.0399999999999998E-4</v>
      </c>
      <c r="AA5" s="41">
        <v>63</v>
      </c>
      <c r="AB5" s="42">
        <f t="shared" si="1"/>
        <v>89488.636363636368</v>
      </c>
      <c r="AC5" s="43">
        <v>2250</v>
      </c>
      <c r="AD5" s="44">
        <f t="shared" si="2"/>
        <v>2.514285714285714E-2</v>
      </c>
      <c r="AE5" s="62" t="s">
        <v>67</v>
      </c>
      <c r="AF5" s="56">
        <v>0.6</v>
      </c>
      <c r="AG5" s="44">
        <f t="shared" si="3"/>
        <v>1.026</v>
      </c>
      <c r="AH5" s="44">
        <f t="shared" si="4"/>
        <v>2.7611428571428571</v>
      </c>
      <c r="AI5" s="46">
        <v>0</v>
      </c>
      <c r="AJ5" s="44">
        <f t="shared" si="5"/>
        <v>0</v>
      </c>
      <c r="AK5" s="46">
        <v>0</v>
      </c>
      <c r="AL5" s="44">
        <f t="shared" si="6"/>
        <v>0</v>
      </c>
      <c r="AM5" s="47">
        <v>0</v>
      </c>
      <c r="AN5" s="46">
        <v>0</v>
      </c>
      <c r="AO5" s="44">
        <f t="shared" si="7"/>
        <v>0</v>
      </c>
      <c r="AP5" s="44">
        <f t="shared" si="8"/>
        <v>0</v>
      </c>
      <c r="AQ5" s="44">
        <f t="shared" si="9"/>
        <v>2.7611428571428571</v>
      </c>
      <c r="AR5" s="57">
        <f t="shared" si="10"/>
        <v>0.29562682215743441</v>
      </c>
      <c r="AS5" s="66">
        <v>3.92</v>
      </c>
      <c r="AT5" s="67"/>
      <c r="AU5" s="57" t="str">
        <f t="shared" si="11"/>
        <v/>
      </c>
      <c r="AV5" s="60">
        <v>600</v>
      </c>
      <c r="AW5" s="44">
        <f t="shared" si="12"/>
        <v>1656.6857142857143</v>
      </c>
      <c r="AX5" s="44">
        <f t="shared" si="13"/>
        <v>2352</v>
      </c>
      <c r="AY5" s="44">
        <f t="shared" si="14"/>
        <v>0</v>
      </c>
      <c r="AZ5" s="61" t="e">
        <f>IF(#REF!="","",#REF!*#REF!*#REF!/1000000/Y5*AV5)</f>
        <v>#REF!</v>
      </c>
      <c r="BA5" s="64"/>
      <c r="BB5" s="33"/>
      <c r="BC5" s="33" t="s">
        <v>63</v>
      </c>
      <c r="BD5" s="34" t="s">
        <v>64</v>
      </c>
      <c r="BE5" s="34" t="s">
        <v>65</v>
      </c>
    </row>
    <row r="6" spans="1:63" ht="24.95" customHeight="1">
      <c r="A6" s="63">
        <v>9</v>
      </c>
      <c r="B6" s="131"/>
      <c r="C6" s="64"/>
      <c r="D6" s="48" t="s">
        <v>72</v>
      </c>
      <c r="E6" s="32"/>
      <c r="F6" s="32" t="s">
        <v>58</v>
      </c>
      <c r="G6" s="49" t="s">
        <v>81</v>
      </c>
      <c r="H6" s="50" t="s">
        <v>95</v>
      </c>
      <c r="I6" s="50" t="s">
        <v>96</v>
      </c>
      <c r="J6" s="51" t="s">
        <v>59</v>
      </c>
      <c r="K6" s="51" t="s">
        <v>59</v>
      </c>
      <c r="L6" s="52" t="s">
        <v>97</v>
      </c>
      <c r="M6" s="53" t="s">
        <v>90</v>
      </c>
      <c r="N6" s="64"/>
      <c r="O6" s="54" t="s">
        <v>98</v>
      </c>
      <c r="P6" s="64"/>
      <c r="Q6" s="32" t="s">
        <v>60</v>
      </c>
      <c r="R6" s="65">
        <f>'[1]Sunny 9.9'!Q12</f>
        <v>1.47</v>
      </c>
      <c r="S6" s="32" t="s">
        <v>61</v>
      </c>
      <c r="T6" s="129"/>
      <c r="U6" s="37">
        <v>10</v>
      </c>
      <c r="V6" s="37">
        <v>10</v>
      </c>
      <c r="W6" s="37">
        <v>9</v>
      </c>
      <c r="X6" s="38">
        <v>11</v>
      </c>
      <c r="Y6" s="39">
        <v>1</v>
      </c>
      <c r="Z6" s="40">
        <f t="shared" si="0"/>
        <v>8.9999999999999998E-4</v>
      </c>
      <c r="AA6" s="41">
        <v>63</v>
      </c>
      <c r="AB6" s="42">
        <f t="shared" si="1"/>
        <v>70000</v>
      </c>
      <c r="AC6" s="43">
        <v>2250</v>
      </c>
      <c r="AD6" s="44">
        <f t="shared" si="2"/>
        <v>3.214285714285714E-2</v>
      </c>
      <c r="AE6" s="62" t="s">
        <v>67</v>
      </c>
      <c r="AF6" s="56">
        <v>0.6</v>
      </c>
      <c r="AG6" s="44">
        <f t="shared" si="3"/>
        <v>0.88200000000000001</v>
      </c>
      <c r="AH6" s="44">
        <f t="shared" si="4"/>
        <v>2.3841428571428573</v>
      </c>
      <c r="AI6" s="46">
        <v>0</v>
      </c>
      <c r="AJ6" s="44">
        <f t="shared" si="5"/>
        <v>0</v>
      </c>
      <c r="AK6" s="46">
        <v>0</v>
      </c>
      <c r="AL6" s="44">
        <f t="shared" si="6"/>
        <v>0</v>
      </c>
      <c r="AM6" s="47">
        <v>0</v>
      </c>
      <c r="AN6" s="46">
        <v>0</v>
      </c>
      <c r="AO6" s="44">
        <f t="shared" si="7"/>
        <v>0</v>
      </c>
      <c r="AP6" s="44">
        <f t="shared" si="8"/>
        <v>0</v>
      </c>
      <c r="AQ6" s="44">
        <f t="shared" si="9"/>
        <v>2.3841428571428573</v>
      </c>
      <c r="AR6" s="57">
        <f t="shared" si="10"/>
        <v>0.30894409937888195</v>
      </c>
      <c r="AS6" s="66">
        <v>3.45</v>
      </c>
      <c r="AT6" s="67"/>
      <c r="AU6" s="57" t="str">
        <f t="shared" si="11"/>
        <v/>
      </c>
      <c r="AV6" s="60">
        <v>600</v>
      </c>
      <c r="AW6" s="44">
        <f t="shared" si="12"/>
        <v>1430.4857142857145</v>
      </c>
      <c r="AX6" s="44">
        <f t="shared" si="13"/>
        <v>2070</v>
      </c>
      <c r="AY6" s="44">
        <f t="shared" si="14"/>
        <v>0</v>
      </c>
      <c r="AZ6" s="61" t="e">
        <f>IF(#REF!="","",#REF!*#REF!*#REF!/1000000/Y6*AV6)</f>
        <v>#REF!</v>
      </c>
      <c r="BA6" s="64"/>
      <c r="BB6" s="33"/>
      <c r="BC6" s="33" t="s">
        <v>63</v>
      </c>
      <c r="BD6" s="34" t="s">
        <v>64</v>
      </c>
      <c r="BE6" s="34" t="s">
        <v>65</v>
      </c>
    </row>
    <row r="7" spans="1:63" ht="24.95" customHeight="1">
      <c r="A7" s="63">
        <v>10</v>
      </c>
      <c r="B7" s="131"/>
      <c r="C7" s="64"/>
      <c r="D7" s="48" t="s">
        <v>72</v>
      </c>
      <c r="E7" s="32"/>
      <c r="F7" s="32" t="s">
        <v>58</v>
      </c>
      <c r="G7" s="49" t="s">
        <v>81</v>
      </c>
      <c r="H7" s="50" t="s">
        <v>99</v>
      </c>
      <c r="I7" s="50" t="s">
        <v>100</v>
      </c>
      <c r="J7" s="51" t="s">
        <v>59</v>
      </c>
      <c r="K7" s="51" t="s">
        <v>59</v>
      </c>
      <c r="L7" s="52" t="s">
        <v>101</v>
      </c>
      <c r="M7" s="53" t="s">
        <v>90</v>
      </c>
      <c r="N7" s="64"/>
      <c r="O7" s="54" t="s">
        <v>102</v>
      </c>
      <c r="P7" s="64"/>
      <c r="Q7" s="32" t="s">
        <v>60</v>
      </c>
      <c r="R7" s="65">
        <f>'[1]Sunny 9.9'!Q13</f>
        <v>3.13</v>
      </c>
      <c r="S7" s="32" t="s">
        <v>61</v>
      </c>
      <c r="T7" s="129"/>
      <c r="U7" s="37">
        <v>10</v>
      </c>
      <c r="V7" s="37">
        <v>10</v>
      </c>
      <c r="W7" s="37">
        <v>9</v>
      </c>
      <c r="X7" s="38">
        <v>11</v>
      </c>
      <c r="Y7" s="39">
        <v>1</v>
      </c>
      <c r="Z7" s="40">
        <f t="shared" si="0"/>
        <v>8.9999999999999998E-4</v>
      </c>
      <c r="AA7" s="41">
        <v>63</v>
      </c>
      <c r="AB7" s="42">
        <f t="shared" si="1"/>
        <v>70000</v>
      </c>
      <c r="AC7" s="43">
        <v>2250</v>
      </c>
      <c r="AD7" s="44">
        <f t="shared" si="2"/>
        <v>3.214285714285714E-2</v>
      </c>
      <c r="AE7" s="68" t="s">
        <v>103</v>
      </c>
      <c r="AF7" s="56">
        <v>0.41299999999999998</v>
      </c>
      <c r="AG7" s="44">
        <f t="shared" si="3"/>
        <v>1.2926899999999999</v>
      </c>
      <c r="AH7" s="44">
        <f t="shared" si="4"/>
        <v>4.4548328571428568</v>
      </c>
      <c r="AI7" s="46">
        <v>0</v>
      </c>
      <c r="AJ7" s="44">
        <f t="shared" si="5"/>
        <v>0</v>
      </c>
      <c r="AK7" s="46">
        <v>0</v>
      </c>
      <c r="AL7" s="44">
        <f t="shared" si="6"/>
        <v>0</v>
      </c>
      <c r="AM7" s="47">
        <v>0</v>
      </c>
      <c r="AN7" s="46">
        <v>0</v>
      </c>
      <c r="AO7" s="44">
        <f t="shared" si="7"/>
        <v>0</v>
      </c>
      <c r="AP7" s="44">
        <f t="shared" si="8"/>
        <v>0</v>
      </c>
      <c r="AQ7" s="44">
        <f t="shared" si="9"/>
        <v>4.4548328571428568</v>
      </c>
      <c r="AR7" s="57">
        <f t="shared" si="10"/>
        <v>0.33310885372112919</v>
      </c>
      <c r="AS7" s="66">
        <v>6.68</v>
      </c>
      <c r="AT7" s="67"/>
      <c r="AU7" s="57" t="str">
        <f t="shared" si="11"/>
        <v/>
      </c>
      <c r="AV7" s="60">
        <v>600</v>
      </c>
      <c r="AW7" s="44">
        <f t="shared" si="12"/>
        <v>2672.8997142857143</v>
      </c>
      <c r="AX7" s="44">
        <f t="shared" si="13"/>
        <v>4008</v>
      </c>
      <c r="AY7" s="44">
        <f t="shared" si="14"/>
        <v>0</v>
      </c>
      <c r="AZ7" s="61" t="e">
        <f>IF(#REF!="","",#REF!*#REF!*#REF!/1000000/Y7*AV7)</f>
        <v>#REF!</v>
      </c>
      <c r="BA7" s="64"/>
      <c r="BB7" s="33"/>
      <c r="BC7" s="33" t="s">
        <v>63</v>
      </c>
      <c r="BD7" s="34" t="s">
        <v>64</v>
      </c>
      <c r="BE7" s="34" t="s">
        <v>65</v>
      </c>
    </row>
    <row r="8" spans="1:63" ht="24.95" customHeight="1">
      <c r="A8" s="63">
        <v>11</v>
      </c>
      <c r="B8" s="132"/>
      <c r="C8" s="64"/>
      <c r="D8" s="48" t="s">
        <v>72</v>
      </c>
      <c r="E8" s="32"/>
      <c r="F8" s="32" t="s">
        <v>58</v>
      </c>
      <c r="G8" s="49" t="s">
        <v>81</v>
      </c>
      <c r="H8" s="50" t="s">
        <v>104</v>
      </c>
      <c r="I8" s="50" t="s">
        <v>105</v>
      </c>
      <c r="J8" s="51" t="s">
        <v>59</v>
      </c>
      <c r="K8" s="51" t="s">
        <v>59</v>
      </c>
      <c r="L8" s="52" t="s">
        <v>106</v>
      </c>
      <c r="M8" s="53" t="s">
        <v>90</v>
      </c>
      <c r="N8" s="64"/>
      <c r="O8" s="54" t="s">
        <v>107</v>
      </c>
      <c r="P8" s="64"/>
      <c r="Q8" s="32" t="s">
        <v>60</v>
      </c>
      <c r="R8" s="65">
        <f>'[1]Sunny 9.9'!Q14</f>
        <v>3.54</v>
      </c>
      <c r="S8" s="32" t="s">
        <v>61</v>
      </c>
      <c r="T8" s="129"/>
      <c r="U8" s="37">
        <v>28</v>
      </c>
      <c r="V8" s="37">
        <v>12</v>
      </c>
      <c r="W8" s="37">
        <v>3</v>
      </c>
      <c r="X8" s="38">
        <v>11</v>
      </c>
      <c r="Y8" s="39">
        <v>1</v>
      </c>
      <c r="Z8" s="40">
        <f t="shared" si="0"/>
        <v>1.008E-3</v>
      </c>
      <c r="AA8" s="41">
        <v>63</v>
      </c>
      <c r="AB8" s="42">
        <f t="shared" si="1"/>
        <v>62500</v>
      </c>
      <c r="AC8" s="43">
        <v>2250</v>
      </c>
      <c r="AD8" s="44">
        <f t="shared" si="2"/>
        <v>3.5999999999999997E-2</v>
      </c>
      <c r="AE8" s="68" t="s">
        <v>103</v>
      </c>
      <c r="AF8" s="56">
        <v>0.41299999999999998</v>
      </c>
      <c r="AG8" s="44">
        <f t="shared" si="3"/>
        <v>1.4620199999999999</v>
      </c>
      <c r="AH8" s="44">
        <f t="shared" si="4"/>
        <v>5.0380199999999995</v>
      </c>
      <c r="AI8" s="46">
        <v>0</v>
      </c>
      <c r="AJ8" s="44">
        <f t="shared" si="5"/>
        <v>0</v>
      </c>
      <c r="AK8" s="46">
        <v>0</v>
      </c>
      <c r="AL8" s="44">
        <f t="shared" si="6"/>
        <v>0</v>
      </c>
      <c r="AM8" s="47">
        <v>0</v>
      </c>
      <c r="AN8" s="46">
        <v>0</v>
      </c>
      <c r="AO8" s="44">
        <f t="shared" si="7"/>
        <v>0</v>
      </c>
      <c r="AP8" s="44">
        <f t="shared" si="8"/>
        <v>0</v>
      </c>
      <c r="AQ8" s="44">
        <f t="shared" si="9"/>
        <v>5.0380199999999995</v>
      </c>
      <c r="AR8" s="57">
        <f t="shared" si="10"/>
        <v>0.32102156334231813</v>
      </c>
      <c r="AS8" s="66">
        <v>7.42</v>
      </c>
      <c r="AT8" s="67"/>
      <c r="AU8" s="57" t="str">
        <f t="shared" si="11"/>
        <v/>
      </c>
      <c r="AV8" s="60">
        <v>600</v>
      </c>
      <c r="AW8" s="44">
        <f t="shared" si="12"/>
        <v>3022.8119999999999</v>
      </c>
      <c r="AX8" s="44">
        <f t="shared" si="13"/>
        <v>4452</v>
      </c>
      <c r="AY8" s="44">
        <f t="shared" si="14"/>
        <v>0</v>
      </c>
      <c r="AZ8" s="61" t="e">
        <f>IF(#REF!="","",#REF!*#REF!*#REF!/1000000/Y8*AV8)</f>
        <v>#REF!</v>
      </c>
      <c r="BA8" s="64"/>
      <c r="BB8" s="33"/>
      <c r="BC8" s="33" t="s">
        <v>63</v>
      </c>
      <c r="BD8" s="34" t="s">
        <v>64</v>
      </c>
      <c r="BE8" s="34" t="s">
        <v>65</v>
      </c>
    </row>
    <row r="9" spans="1:63" ht="24.95" customHeight="1">
      <c r="A9" s="63">
        <v>16</v>
      </c>
      <c r="B9" s="125"/>
      <c r="C9" s="64"/>
      <c r="D9" s="30" t="s">
        <v>108</v>
      </c>
      <c r="E9" s="32" t="s">
        <v>109</v>
      </c>
      <c r="F9" s="32" t="s">
        <v>58</v>
      </c>
      <c r="G9" s="51" t="s">
        <v>110</v>
      </c>
      <c r="H9" s="33" t="s">
        <v>111</v>
      </c>
      <c r="I9" s="33" t="s">
        <v>112</v>
      </c>
      <c r="J9" s="51" t="s">
        <v>59</v>
      </c>
      <c r="K9" s="51" t="s">
        <v>59</v>
      </c>
      <c r="L9" s="70" t="s">
        <v>113</v>
      </c>
      <c r="M9" s="53" t="s">
        <v>114</v>
      </c>
      <c r="N9" s="64"/>
      <c r="O9" s="71" t="s">
        <v>115</v>
      </c>
      <c r="P9" s="64"/>
      <c r="Q9" s="32" t="s">
        <v>60</v>
      </c>
      <c r="R9" s="65">
        <f>'[1]Sunny 9.9'!Q19</f>
        <v>2.23</v>
      </c>
      <c r="S9" s="32" t="s">
        <v>61</v>
      </c>
      <c r="T9" s="129" t="s">
        <v>116</v>
      </c>
      <c r="U9" s="37">
        <v>16</v>
      </c>
      <c r="V9" s="37">
        <v>8</v>
      </c>
      <c r="W9" s="37">
        <v>17</v>
      </c>
      <c r="X9" s="38">
        <v>11</v>
      </c>
      <c r="Y9" s="39">
        <v>2</v>
      </c>
      <c r="Z9" s="40">
        <f t="shared" si="0"/>
        <v>2.176E-3</v>
      </c>
      <c r="AA9" s="41">
        <v>63</v>
      </c>
      <c r="AB9" s="42">
        <f t="shared" si="1"/>
        <v>57904.411764705881</v>
      </c>
      <c r="AC9" s="43">
        <v>2250</v>
      </c>
      <c r="AD9" s="44">
        <f t="shared" si="2"/>
        <v>3.8857142857142861E-2</v>
      </c>
      <c r="AE9" s="55" t="s">
        <v>117</v>
      </c>
      <c r="AF9" s="56">
        <v>0.318</v>
      </c>
      <c r="AG9" s="44">
        <f t="shared" si="3"/>
        <v>0.70913999999999999</v>
      </c>
      <c r="AH9" s="44">
        <f t="shared" si="4"/>
        <v>2.9779971428571428</v>
      </c>
      <c r="AI9" s="46">
        <v>0</v>
      </c>
      <c r="AJ9" s="44">
        <f t="shared" si="5"/>
        <v>0</v>
      </c>
      <c r="AK9" s="69">
        <v>0.05</v>
      </c>
      <c r="AL9" s="44">
        <f t="shared" si="6"/>
        <v>0.24500000000000002</v>
      </c>
      <c r="AM9" s="47">
        <v>0</v>
      </c>
      <c r="AN9" s="46">
        <v>0</v>
      </c>
      <c r="AO9" s="44">
        <f t="shared" si="7"/>
        <v>0</v>
      </c>
      <c r="AP9" s="44">
        <f t="shared" si="8"/>
        <v>0.24500000000000002</v>
      </c>
      <c r="AQ9" s="44">
        <f t="shared" si="9"/>
        <v>3.2229971428571429</v>
      </c>
      <c r="AR9" s="57">
        <f t="shared" si="10"/>
        <v>0.34224548104956271</v>
      </c>
      <c r="AS9" s="72">
        <v>4.9000000000000004</v>
      </c>
      <c r="AT9" s="67"/>
      <c r="AU9" s="57" t="str">
        <f t="shared" si="11"/>
        <v/>
      </c>
      <c r="AV9" s="60">
        <v>1200</v>
      </c>
      <c r="AW9" s="44">
        <f t="shared" si="12"/>
        <v>3867.5965714285717</v>
      </c>
      <c r="AX9" s="44">
        <f t="shared" si="13"/>
        <v>5880</v>
      </c>
      <c r="AY9" s="44">
        <f t="shared" si="14"/>
        <v>0</v>
      </c>
      <c r="AZ9" s="61" t="e">
        <f>IF(#REF!="","",#REF!*#REF!*#REF!/1000000/Y9*AV9)</f>
        <v>#REF!</v>
      </c>
      <c r="BA9" s="64"/>
      <c r="BB9" s="33"/>
      <c r="BC9" s="33" t="s">
        <v>63</v>
      </c>
      <c r="BD9" s="34" t="s">
        <v>64</v>
      </c>
      <c r="BE9" s="34" t="s">
        <v>65</v>
      </c>
    </row>
    <row r="10" spans="1:63" ht="24.95" customHeight="1">
      <c r="A10" s="63">
        <v>17</v>
      </c>
      <c r="B10" s="126"/>
      <c r="C10" s="64"/>
      <c r="D10" s="30" t="s">
        <v>108</v>
      </c>
      <c r="E10" s="32" t="s">
        <v>109</v>
      </c>
      <c r="F10" s="32" t="s">
        <v>58</v>
      </c>
      <c r="G10" s="51" t="s">
        <v>110</v>
      </c>
      <c r="H10" s="33" t="s">
        <v>118</v>
      </c>
      <c r="I10" s="33" t="s">
        <v>119</v>
      </c>
      <c r="J10" s="51" t="s">
        <v>59</v>
      </c>
      <c r="K10" s="51" t="s">
        <v>59</v>
      </c>
      <c r="L10" s="70" t="s">
        <v>120</v>
      </c>
      <c r="M10" s="53" t="s">
        <v>114</v>
      </c>
      <c r="N10" s="64"/>
      <c r="O10" s="71" t="s">
        <v>121</v>
      </c>
      <c r="P10" s="64"/>
      <c r="Q10" s="32" t="s">
        <v>60</v>
      </c>
      <c r="R10" s="65">
        <f>'[1]Sunny 9.9'!Q20</f>
        <v>2.89</v>
      </c>
      <c r="S10" s="32" t="s">
        <v>61</v>
      </c>
      <c r="T10" s="129"/>
      <c r="U10" s="37">
        <v>9</v>
      </c>
      <c r="V10" s="37">
        <v>9</v>
      </c>
      <c r="W10" s="37">
        <v>14</v>
      </c>
      <c r="X10" s="38">
        <v>11</v>
      </c>
      <c r="Y10" s="39">
        <v>1</v>
      </c>
      <c r="Z10" s="40">
        <f t="shared" si="0"/>
        <v>1.134E-3</v>
      </c>
      <c r="AA10" s="41">
        <v>63</v>
      </c>
      <c r="AB10" s="42">
        <f t="shared" si="1"/>
        <v>55555.555555555555</v>
      </c>
      <c r="AC10" s="43">
        <v>2250</v>
      </c>
      <c r="AD10" s="44">
        <f t="shared" si="2"/>
        <v>4.0500000000000001E-2</v>
      </c>
      <c r="AE10" s="55" t="s">
        <v>62</v>
      </c>
      <c r="AF10" s="56">
        <v>0.318</v>
      </c>
      <c r="AG10" s="44">
        <f t="shared" si="3"/>
        <v>0.91902000000000006</v>
      </c>
      <c r="AH10" s="44">
        <f t="shared" si="4"/>
        <v>3.8495200000000005</v>
      </c>
      <c r="AI10" s="46">
        <v>0</v>
      </c>
      <c r="AJ10" s="44">
        <f t="shared" si="5"/>
        <v>0</v>
      </c>
      <c r="AK10" s="69">
        <v>0.05</v>
      </c>
      <c r="AL10" s="44">
        <f t="shared" si="6"/>
        <v>0.30750000000000005</v>
      </c>
      <c r="AM10" s="47">
        <v>0</v>
      </c>
      <c r="AN10" s="46">
        <v>0</v>
      </c>
      <c r="AO10" s="44">
        <f t="shared" si="7"/>
        <v>0</v>
      </c>
      <c r="AP10" s="44">
        <f t="shared" si="8"/>
        <v>0.30750000000000005</v>
      </c>
      <c r="AQ10" s="44">
        <f t="shared" si="9"/>
        <v>4.1570200000000002</v>
      </c>
      <c r="AR10" s="57">
        <f t="shared" si="10"/>
        <v>0.3240617886178862</v>
      </c>
      <c r="AS10" s="72">
        <v>6.15</v>
      </c>
      <c r="AT10" s="67"/>
      <c r="AU10" s="57" t="str">
        <f t="shared" si="11"/>
        <v/>
      </c>
      <c r="AV10" s="60">
        <v>600</v>
      </c>
      <c r="AW10" s="44">
        <f t="shared" si="12"/>
        <v>2494.212</v>
      </c>
      <c r="AX10" s="44">
        <f t="shared" si="13"/>
        <v>3690</v>
      </c>
      <c r="AY10" s="44">
        <f t="shared" si="14"/>
        <v>0</v>
      </c>
      <c r="AZ10" s="61" t="e">
        <f>IF(#REF!="","",#REF!*#REF!*#REF!/1000000/Y10*AV10)</f>
        <v>#REF!</v>
      </c>
      <c r="BA10" s="64"/>
      <c r="BB10" s="33"/>
      <c r="BC10" s="33" t="s">
        <v>63</v>
      </c>
      <c r="BD10" s="34" t="s">
        <v>64</v>
      </c>
      <c r="BE10" s="34" t="s">
        <v>65</v>
      </c>
    </row>
    <row r="11" spans="1:63" ht="24.95" customHeight="1">
      <c r="A11" s="63">
        <v>18</v>
      </c>
      <c r="B11" s="126"/>
      <c r="C11" s="64"/>
      <c r="D11" s="30" t="s">
        <v>108</v>
      </c>
      <c r="E11" s="32" t="s">
        <v>109</v>
      </c>
      <c r="F11" s="32" t="s">
        <v>58</v>
      </c>
      <c r="G11" s="51" t="s">
        <v>110</v>
      </c>
      <c r="H11" s="33" t="s">
        <v>122</v>
      </c>
      <c r="I11" s="33" t="s">
        <v>66</v>
      </c>
      <c r="J11" s="51" t="s">
        <v>59</v>
      </c>
      <c r="K11" s="51" t="s">
        <v>59</v>
      </c>
      <c r="L11" s="33" t="s">
        <v>123</v>
      </c>
      <c r="M11" s="53" t="s">
        <v>114</v>
      </c>
      <c r="N11" s="64"/>
      <c r="O11" s="71" t="s">
        <v>124</v>
      </c>
      <c r="P11" s="64"/>
      <c r="Q11" s="32" t="s">
        <v>60</v>
      </c>
      <c r="R11" s="65">
        <f>'[1]Sunny 9.9'!Q21</f>
        <v>2.4900000000000002</v>
      </c>
      <c r="S11" s="32" t="s">
        <v>61</v>
      </c>
      <c r="T11" s="129"/>
      <c r="U11" s="37">
        <v>8</v>
      </c>
      <c r="V11" s="37">
        <v>8</v>
      </c>
      <c r="W11" s="37">
        <v>11</v>
      </c>
      <c r="X11" s="38">
        <v>11</v>
      </c>
      <c r="Y11" s="39">
        <v>1</v>
      </c>
      <c r="Z11" s="40">
        <f t="shared" si="0"/>
        <v>7.0399999999999998E-4</v>
      </c>
      <c r="AA11" s="41">
        <v>63</v>
      </c>
      <c r="AB11" s="42">
        <f t="shared" si="1"/>
        <v>89488.636363636368</v>
      </c>
      <c r="AC11" s="43">
        <v>2250</v>
      </c>
      <c r="AD11" s="44">
        <f t="shared" si="2"/>
        <v>2.514285714285714E-2</v>
      </c>
      <c r="AE11" s="62" t="s">
        <v>67</v>
      </c>
      <c r="AF11" s="56">
        <v>0.6</v>
      </c>
      <c r="AG11" s="44">
        <f t="shared" si="3"/>
        <v>1.494</v>
      </c>
      <c r="AH11" s="44">
        <f t="shared" si="4"/>
        <v>4.0091428571428578</v>
      </c>
      <c r="AI11" s="46">
        <v>0</v>
      </c>
      <c r="AJ11" s="44">
        <f t="shared" si="5"/>
        <v>0</v>
      </c>
      <c r="AK11" s="69">
        <v>0.05</v>
      </c>
      <c r="AL11" s="44">
        <f t="shared" si="6"/>
        <v>0.29249999999999998</v>
      </c>
      <c r="AM11" s="47">
        <v>0</v>
      </c>
      <c r="AN11" s="46">
        <v>0</v>
      </c>
      <c r="AO11" s="44">
        <f t="shared" si="7"/>
        <v>0</v>
      </c>
      <c r="AP11" s="44">
        <f t="shared" si="8"/>
        <v>0.29249999999999998</v>
      </c>
      <c r="AQ11" s="44">
        <f t="shared" si="9"/>
        <v>4.3016428571428573</v>
      </c>
      <c r="AR11" s="57">
        <f t="shared" si="10"/>
        <v>0.26467643467643459</v>
      </c>
      <c r="AS11" s="72">
        <v>5.85</v>
      </c>
      <c r="AT11" s="67"/>
      <c r="AU11" s="57" t="str">
        <f t="shared" si="11"/>
        <v/>
      </c>
      <c r="AV11" s="60">
        <v>600</v>
      </c>
      <c r="AW11" s="44">
        <f t="shared" si="12"/>
        <v>2580.9857142857145</v>
      </c>
      <c r="AX11" s="44">
        <f t="shared" si="13"/>
        <v>3510</v>
      </c>
      <c r="AY11" s="44">
        <f t="shared" si="14"/>
        <v>0</v>
      </c>
      <c r="AZ11" s="61" t="e">
        <f>IF(#REF!="","",#REF!*#REF!*#REF!/1000000/Y11*AV11)</f>
        <v>#REF!</v>
      </c>
      <c r="BA11" s="64"/>
      <c r="BB11" s="33"/>
      <c r="BC11" s="33" t="s">
        <v>63</v>
      </c>
      <c r="BD11" s="34" t="s">
        <v>64</v>
      </c>
      <c r="BE11" s="34" t="s">
        <v>65</v>
      </c>
    </row>
    <row r="12" spans="1:63" ht="24.95" customHeight="1">
      <c r="A12" s="63">
        <v>19</v>
      </c>
      <c r="B12" s="126"/>
      <c r="C12" s="64"/>
      <c r="D12" s="30" t="s">
        <v>108</v>
      </c>
      <c r="E12" s="32" t="s">
        <v>109</v>
      </c>
      <c r="F12" s="32" t="s">
        <v>58</v>
      </c>
      <c r="G12" s="51" t="s">
        <v>110</v>
      </c>
      <c r="H12" s="33" t="s">
        <v>68</v>
      </c>
      <c r="I12" s="33" t="s">
        <v>69</v>
      </c>
      <c r="J12" s="51" t="s">
        <v>59</v>
      </c>
      <c r="K12" s="51" t="s">
        <v>59</v>
      </c>
      <c r="L12" s="33" t="s">
        <v>123</v>
      </c>
      <c r="M12" s="53" t="s">
        <v>114</v>
      </c>
      <c r="N12" s="64"/>
      <c r="O12" s="71" t="s">
        <v>125</v>
      </c>
      <c r="P12" s="64"/>
      <c r="Q12" s="32" t="s">
        <v>60</v>
      </c>
      <c r="R12" s="65">
        <f>'[1]Sunny 9.9'!Q22</f>
        <v>1.87</v>
      </c>
      <c r="S12" s="32" t="s">
        <v>61</v>
      </c>
      <c r="T12" s="129"/>
      <c r="U12" s="37">
        <v>8</v>
      </c>
      <c r="V12" s="37">
        <v>8</v>
      </c>
      <c r="W12" s="37">
        <v>11</v>
      </c>
      <c r="X12" s="38">
        <v>11</v>
      </c>
      <c r="Y12" s="39">
        <v>1</v>
      </c>
      <c r="Z12" s="40">
        <f t="shared" si="0"/>
        <v>7.0399999999999998E-4</v>
      </c>
      <c r="AA12" s="41">
        <v>63</v>
      </c>
      <c r="AB12" s="42">
        <f t="shared" si="1"/>
        <v>89488.636363636368</v>
      </c>
      <c r="AC12" s="43">
        <v>2250</v>
      </c>
      <c r="AD12" s="44">
        <f t="shared" si="2"/>
        <v>2.514285714285714E-2</v>
      </c>
      <c r="AE12" s="62" t="s">
        <v>67</v>
      </c>
      <c r="AF12" s="56">
        <v>0.6</v>
      </c>
      <c r="AG12" s="44">
        <f t="shared" si="3"/>
        <v>1.1220000000000001</v>
      </c>
      <c r="AH12" s="44">
        <f t="shared" si="4"/>
        <v>3.0171428571428573</v>
      </c>
      <c r="AI12" s="46">
        <v>0</v>
      </c>
      <c r="AJ12" s="44">
        <f t="shared" si="5"/>
        <v>0</v>
      </c>
      <c r="AK12" s="69">
        <v>0.05</v>
      </c>
      <c r="AL12" s="44">
        <f t="shared" si="6"/>
        <v>0.22500000000000001</v>
      </c>
      <c r="AM12" s="47">
        <v>0</v>
      </c>
      <c r="AN12" s="46">
        <v>0</v>
      </c>
      <c r="AO12" s="44">
        <f t="shared" si="7"/>
        <v>0</v>
      </c>
      <c r="AP12" s="44">
        <f t="shared" si="8"/>
        <v>0.22500000000000001</v>
      </c>
      <c r="AQ12" s="44">
        <f t="shared" si="9"/>
        <v>3.2421428571428574</v>
      </c>
      <c r="AR12" s="57">
        <f t="shared" si="10"/>
        <v>0.27952380952380945</v>
      </c>
      <c r="AS12" s="72">
        <v>4.5</v>
      </c>
      <c r="AT12" s="67"/>
      <c r="AU12" s="57" t="str">
        <f t="shared" si="11"/>
        <v/>
      </c>
      <c r="AV12" s="60">
        <v>600</v>
      </c>
      <c r="AW12" s="44">
        <f t="shared" si="12"/>
        <v>1945.2857142857144</v>
      </c>
      <c r="AX12" s="44">
        <f t="shared" si="13"/>
        <v>2700</v>
      </c>
      <c r="AY12" s="44">
        <f t="shared" si="14"/>
        <v>0</v>
      </c>
      <c r="AZ12" s="61" t="e">
        <f>IF(#REF!="","",#REF!*#REF!*#REF!/1000000/Y12*AV12)</f>
        <v>#REF!</v>
      </c>
      <c r="BA12" s="64"/>
      <c r="BB12" s="33"/>
      <c r="BC12" s="33" t="s">
        <v>63</v>
      </c>
      <c r="BD12" s="34" t="s">
        <v>64</v>
      </c>
      <c r="BE12" s="34" t="s">
        <v>65</v>
      </c>
    </row>
    <row r="13" spans="1:63" ht="24.95" customHeight="1">
      <c r="A13" s="63">
        <v>20</v>
      </c>
      <c r="B13" s="127"/>
      <c r="C13" s="64"/>
      <c r="D13" s="30" t="s">
        <v>108</v>
      </c>
      <c r="E13" s="32" t="s">
        <v>109</v>
      </c>
      <c r="F13" s="32" t="s">
        <v>58</v>
      </c>
      <c r="G13" s="51" t="s">
        <v>110</v>
      </c>
      <c r="H13" s="33" t="s">
        <v>70</v>
      </c>
      <c r="I13" s="33" t="s">
        <v>71</v>
      </c>
      <c r="J13" s="51" t="s">
        <v>59</v>
      </c>
      <c r="K13" s="51" t="s">
        <v>59</v>
      </c>
      <c r="L13" s="33" t="s">
        <v>126</v>
      </c>
      <c r="M13" s="53" t="s">
        <v>114</v>
      </c>
      <c r="N13" s="64"/>
      <c r="O13" s="71" t="s">
        <v>127</v>
      </c>
      <c r="P13" s="64"/>
      <c r="Q13" s="32" t="s">
        <v>60</v>
      </c>
      <c r="R13" s="65">
        <f>'[1]Sunny 9.9'!Q23</f>
        <v>1.65</v>
      </c>
      <c r="S13" s="32" t="s">
        <v>61</v>
      </c>
      <c r="T13" s="129"/>
      <c r="U13" s="37">
        <v>14</v>
      </c>
      <c r="V13" s="37">
        <v>9</v>
      </c>
      <c r="W13" s="37">
        <v>4</v>
      </c>
      <c r="X13" s="38">
        <v>11</v>
      </c>
      <c r="Y13" s="39">
        <v>1</v>
      </c>
      <c r="Z13" s="40">
        <f t="shared" si="0"/>
        <v>5.04E-4</v>
      </c>
      <c r="AA13" s="41">
        <v>63</v>
      </c>
      <c r="AB13" s="42">
        <f t="shared" si="1"/>
        <v>125000</v>
      </c>
      <c r="AC13" s="43">
        <v>2250</v>
      </c>
      <c r="AD13" s="44">
        <f t="shared" si="2"/>
        <v>1.7999999999999999E-2</v>
      </c>
      <c r="AE13" s="62" t="s">
        <v>67</v>
      </c>
      <c r="AF13" s="56">
        <v>0.6</v>
      </c>
      <c r="AG13" s="44">
        <f t="shared" si="3"/>
        <v>0.98999999999999988</v>
      </c>
      <c r="AH13" s="44">
        <f t="shared" si="4"/>
        <v>2.6579999999999999</v>
      </c>
      <c r="AI13" s="46">
        <v>0</v>
      </c>
      <c r="AJ13" s="44">
        <f t="shared" si="5"/>
        <v>0</v>
      </c>
      <c r="AK13" s="69">
        <v>0.05</v>
      </c>
      <c r="AL13" s="44">
        <f t="shared" si="6"/>
        <v>0.2</v>
      </c>
      <c r="AM13" s="47">
        <v>0</v>
      </c>
      <c r="AN13" s="46">
        <v>0</v>
      </c>
      <c r="AO13" s="44">
        <f t="shared" si="7"/>
        <v>0</v>
      </c>
      <c r="AP13" s="44">
        <f t="shared" si="8"/>
        <v>0.2</v>
      </c>
      <c r="AQ13" s="44">
        <f t="shared" si="9"/>
        <v>2.8580000000000001</v>
      </c>
      <c r="AR13" s="57">
        <f t="shared" si="10"/>
        <v>0.28549999999999998</v>
      </c>
      <c r="AS13" s="72">
        <v>4</v>
      </c>
      <c r="AT13" s="67"/>
      <c r="AU13" s="57" t="str">
        <f t="shared" si="11"/>
        <v/>
      </c>
      <c r="AV13" s="60">
        <v>600</v>
      </c>
      <c r="AW13" s="44">
        <f t="shared" si="12"/>
        <v>1714.8</v>
      </c>
      <c r="AX13" s="44">
        <f t="shared" si="13"/>
        <v>2400</v>
      </c>
      <c r="AY13" s="44">
        <f t="shared" si="14"/>
        <v>0</v>
      </c>
      <c r="AZ13" s="61" t="e">
        <f>IF(#REF!="","",#REF!*#REF!*#REF!/1000000/Y13*AV13)</f>
        <v>#REF!</v>
      </c>
      <c r="BA13" s="64"/>
      <c r="BB13" s="33"/>
      <c r="BC13" s="33" t="s">
        <v>63</v>
      </c>
      <c r="BD13" s="34" t="s">
        <v>64</v>
      </c>
      <c r="BE13" s="34" t="s">
        <v>65</v>
      </c>
    </row>
    <row r="14" spans="1:63" ht="24.95" customHeight="1">
      <c r="A14" s="63">
        <v>21</v>
      </c>
      <c r="B14" s="125"/>
      <c r="C14" s="64"/>
      <c r="D14" s="30" t="s">
        <v>128</v>
      </c>
      <c r="E14" s="32" t="s">
        <v>129</v>
      </c>
      <c r="F14" s="32" t="s">
        <v>58</v>
      </c>
      <c r="G14" s="73" t="s">
        <v>130</v>
      </c>
      <c r="H14" s="74" t="s">
        <v>131</v>
      </c>
      <c r="I14" s="74" t="s">
        <v>132</v>
      </c>
      <c r="J14" s="51" t="s">
        <v>133</v>
      </c>
      <c r="K14" s="51" t="s">
        <v>133</v>
      </c>
      <c r="L14" s="74" t="s">
        <v>134</v>
      </c>
      <c r="M14" s="51" t="s">
        <v>135</v>
      </c>
      <c r="N14" s="64"/>
      <c r="O14" s="75" t="s">
        <v>136</v>
      </c>
      <c r="P14" s="64"/>
      <c r="Q14" s="32" t="s">
        <v>60</v>
      </c>
      <c r="R14" s="65">
        <f>'[1]Sunny 9.9'!Q24</f>
        <v>2.46</v>
      </c>
      <c r="S14" s="32" t="s">
        <v>61</v>
      </c>
      <c r="T14" s="129" t="s">
        <v>137</v>
      </c>
      <c r="U14" s="76">
        <v>18.7</v>
      </c>
      <c r="V14" s="76">
        <v>10.9</v>
      </c>
      <c r="W14" s="76">
        <v>23.4</v>
      </c>
      <c r="X14" s="38">
        <v>11</v>
      </c>
      <c r="Y14" s="77">
        <v>2</v>
      </c>
      <c r="Z14" s="40">
        <f t="shared" si="0"/>
        <v>4.7696220000000003E-3</v>
      </c>
      <c r="AA14" s="41">
        <v>63</v>
      </c>
      <c r="AB14" s="42">
        <f t="shared" si="1"/>
        <v>26417.187777144602</v>
      </c>
      <c r="AC14" s="43">
        <v>2250</v>
      </c>
      <c r="AD14" s="44">
        <f t="shared" si="2"/>
        <v>8.5171821428571437E-2</v>
      </c>
      <c r="AE14" s="78" t="s">
        <v>138</v>
      </c>
      <c r="AF14" s="56">
        <v>0.318</v>
      </c>
      <c r="AG14" s="44">
        <f t="shared" si="3"/>
        <v>0.78227999999999998</v>
      </c>
      <c r="AH14" s="44">
        <f t="shared" si="4"/>
        <v>3.3274518214285713</v>
      </c>
      <c r="AI14" s="46">
        <v>0</v>
      </c>
      <c r="AJ14" s="44">
        <f t="shared" si="5"/>
        <v>0</v>
      </c>
      <c r="AK14" s="69">
        <v>0.05</v>
      </c>
      <c r="AL14" s="44">
        <f t="shared" si="6"/>
        <v>0.26500000000000001</v>
      </c>
      <c r="AM14" s="47">
        <v>0</v>
      </c>
      <c r="AN14" s="46">
        <v>0</v>
      </c>
      <c r="AO14" s="44">
        <f t="shared" si="7"/>
        <v>0</v>
      </c>
      <c r="AP14" s="44">
        <f t="shared" si="8"/>
        <v>0.26500000000000001</v>
      </c>
      <c r="AQ14" s="44">
        <f t="shared" si="9"/>
        <v>3.5924518214285714</v>
      </c>
      <c r="AR14" s="57">
        <f t="shared" si="10"/>
        <v>0.32217890161725066</v>
      </c>
      <c r="AS14" s="79">
        <v>5.3</v>
      </c>
      <c r="AT14" s="80">
        <v>15.99</v>
      </c>
      <c r="AU14" s="57">
        <f t="shared" si="11"/>
        <v>0.66854283927454661</v>
      </c>
      <c r="AV14" s="81">
        <v>1000</v>
      </c>
      <c r="AW14" s="44">
        <f t="shared" si="12"/>
        <v>3592.4518214285713</v>
      </c>
      <c r="AX14" s="44">
        <f t="shared" si="13"/>
        <v>5300</v>
      </c>
      <c r="AY14" s="44">
        <f t="shared" si="14"/>
        <v>15990</v>
      </c>
      <c r="AZ14" s="61" t="e">
        <f>IF(#REF!="","",#REF!*#REF!*#REF!/1000000/Y14*AV14)</f>
        <v>#REF!</v>
      </c>
      <c r="BA14" s="64"/>
      <c r="BB14" s="33"/>
      <c r="BC14" s="33" t="s">
        <v>63</v>
      </c>
      <c r="BD14" s="34" t="s">
        <v>64</v>
      </c>
      <c r="BE14" s="34" t="s">
        <v>139</v>
      </c>
      <c r="BG14" s="3" t="s">
        <v>140</v>
      </c>
      <c r="BI14" s="82">
        <v>4.9800000000000004</v>
      </c>
      <c r="BJ14" s="6">
        <f>BI14*(1+6%)</f>
        <v>5.2788000000000004</v>
      </c>
      <c r="BK14" s="6">
        <f>MROUND(BJ14,0.05)</f>
        <v>5.3000000000000007</v>
      </c>
    </row>
    <row r="15" spans="1:63" ht="24.95" customHeight="1">
      <c r="A15" s="63">
        <v>22</v>
      </c>
      <c r="B15" s="126"/>
      <c r="C15" s="64"/>
      <c r="D15" s="30" t="s">
        <v>128</v>
      </c>
      <c r="E15" s="32" t="s">
        <v>129</v>
      </c>
      <c r="F15" s="32" t="s">
        <v>58</v>
      </c>
      <c r="G15" s="73" t="s">
        <v>130</v>
      </c>
      <c r="H15" s="83" t="s">
        <v>141</v>
      </c>
      <c r="I15" s="83" t="s">
        <v>142</v>
      </c>
      <c r="J15" s="51" t="s">
        <v>133</v>
      </c>
      <c r="K15" s="51" t="s">
        <v>133</v>
      </c>
      <c r="L15" s="74" t="s">
        <v>143</v>
      </c>
      <c r="M15" s="51" t="s">
        <v>135</v>
      </c>
      <c r="N15" s="64"/>
      <c r="O15" s="75" t="s">
        <v>144</v>
      </c>
      <c r="P15" s="64"/>
      <c r="Q15" s="32" t="s">
        <v>60</v>
      </c>
      <c r="R15" s="65">
        <f>'[1]Sunny 9.9'!Q25</f>
        <v>1.73</v>
      </c>
      <c r="S15" s="32" t="s">
        <v>61</v>
      </c>
      <c r="T15" s="129"/>
      <c r="U15" s="76">
        <v>12.8</v>
      </c>
      <c r="V15" s="76">
        <v>8.6999999999999993</v>
      </c>
      <c r="W15" s="76">
        <v>12.6</v>
      </c>
      <c r="X15" s="38">
        <v>11</v>
      </c>
      <c r="Y15" s="77">
        <v>1</v>
      </c>
      <c r="Z15" s="40">
        <f t="shared" si="0"/>
        <v>1.4031359999999999E-3</v>
      </c>
      <c r="AA15" s="41">
        <v>63</v>
      </c>
      <c r="AB15" s="42">
        <f t="shared" si="1"/>
        <v>44899.425287356324</v>
      </c>
      <c r="AC15" s="43">
        <v>2250</v>
      </c>
      <c r="AD15" s="44">
        <f t="shared" si="2"/>
        <v>5.0111999999999997E-2</v>
      </c>
      <c r="AE15" s="78" t="s">
        <v>145</v>
      </c>
      <c r="AF15" s="56">
        <v>0.36</v>
      </c>
      <c r="AG15" s="44">
        <f t="shared" si="3"/>
        <v>0.62280000000000002</v>
      </c>
      <c r="AH15" s="44">
        <f t="shared" si="4"/>
        <v>2.4029119999999997</v>
      </c>
      <c r="AI15" s="46">
        <v>0</v>
      </c>
      <c r="AJ15" s="44">
        <f t="shared" si="5"/>
        <v>0</v>
      </c>
      <c r="AK15" s="69">
        <v>0.05</v>
      </c>
      <c r="AL15" s="44">
        <f t="shared" si="6"/>
        <v>0.18500000000000003</v>
      </c>
      <c r="AM15" s="47">
        <v>0</v>
      </c>
      <c r="AN15" s="46">
        <v>0</v>
      </c>
      <c r="AO15" s="44">
        <f t="shared" si="7"/>
        <v>0</v>
      </c>
      <c r="AP15" s="44">
        <f t="shared" si="8"/>
        <v>0.18500000000000003</v>
      </c>
      <c r="AQ15" s="44">
        <f t="shared" si="9"/>
        <v>2.5879119999999998</v>
      </c>
      <c r="AR15" s="57">
        <f t="shared" si="10"/>
        <v>0.30056432432432439</v>
      </c>
      <c r="AS15" s="79">
        <v>3.7</v>
      </c>
      <c r="AT15" s="80">
        <v>8.99</v>
      </c>
      <c r="AU15" s="57">
        <f t="shared" si="11"/>
        <v>0.5884315906562847</v>
      </c>
      <c r="AV15" s="81">
        <v>500</v>
      </c>
      <c r="AW15" s="44">
        <f t="shared" si="12"/>
        <v>1293.9559999999999</v>
      </c>
      <c r="AX15" s="44">
        <f t="shared" si="13"/>
        <v>1850</v>
      </c>
      <c r="AY15" s="44">
        <f t="shared" si="14"/>
        <v>4495</v>
      </c>
      <c r="AZ15" s="61" t="e">
        <f>IF(#REF!="","",#REF!*#REF!*#REF!/1000000/Y15*AV15)</f>
        <v>#REF!</v>
      </c>
      <c r="BA15" s="64"/>
      <c r="BB15" s="33"/>
      <c r="BC15" s="33" t="s">
        <v>63</v>
      </c>
      <c r="BD15" s="34" t="s">
        <v>64</v>
      </c>
      <c r="BE15" s="34" t="s">
        <v>139</v>
      </c>
      <c r="BG15" s="3" t="s">
        <v>146</v>
      </c>
      <c r="BI15" s="82">
        <v>3.5</v>
      </c>
      <c r="BJ15" s="6">
        <f t="shared" ref="BJ15:BJ19" si="15">BI15*(1+6%)</f>
        <v>3.71</v>
      </c>
      <c r="BK15" s="6">
        <f t="shared" ref="BK15:BK19" si="16">MROUND(BJ15,0.05)</f>
        <v>3.7</v>
      </c>
    </row>
    <row r="16" spans="1:63" ht="24.95" customHeight="1">
      <c r="A16" s="63">
        <v>23</v>
      </c>
      <c r="B16" s="126"/>
      <c r="C16" s="64"/>
      <c r="D16" s="30" t="s">
        <v>128</v>
      </c>
      <c r="E16" s="32" t="s">
        <v>129</v>
      </c>
      <c r="F16" s="32" t="s">
        <v>58</v>
      </c>
      <c r="G16" s="73" t="s">
        <v>130</v>
      </c>
      <c r="H16" s="83" t="s">
        <v>147</v>
      </c>
      <c r="I16" s="83" t="s">
        <v>69</v>
      </c>
      <c r="J16" s="51" t="s">
        <v>133</v>
      </c>
      <c r="K16" s="51" t="s">
        <v>133</v>
      </c>
      <c r="L16" s="74" t="s">
        <v>148</v>
      </c>
      <c r="M16" s="51" t="s">
        <v>149</v>
      </c>
      <c r="N16" s="64"/>
      <c r="O16" s="75" t="s">
        <v>150</v>
      </c>
      <c r="P16" s="64"/>
      <c r="Q16" s="32" t="s">
        <v>60</v>
      </c>
      <c r="R16" s="65">
        <f>'[1]Sunny 9.9'!Q26</f>
        <v>1.63</v>
      </c>
      <c r="S16" s="32" t="s">
        <v>61</v>
      </c>
      <c r="T16" s="129"/>
      <c r="U16" s="76">
        <v>9.9</v>
      </c>
      <c r="V16" s="76">
        <v>9.9</v>
      </c>
      <c r="W16" s="76">
        <v>12</v>
      </c>
      <c r="X16" s="38">
        <v>11</v>
      </c>
      <c r="Y16" s="77">
        <v>1</v>
      </c>
      <c r="Z16" s="40">
        <f t="shared" si="0"/>
        <v>1.1761200000000001E-3</v>
      </c>
      <c r="AA16" s="41">
        <v>63</v>
      </c>
      <c r="AB16" s="42">
        <f t="shared" si="1"/>
        <v>53565.962656871743</v>
      </c>
      <c r="AC16" s="43">
        <v>2250</v>
      </c>
      <c r="AD16" s="44">
        <f t="shared" si="2"/>
        <v>4.2004285714285716E-2</v>
      </c>
      <c r="AE16" s="78" t="s">
        <v>145</v>
      </c>
      <c r="AF16" s="56">
        <v>0.36</v>
      </c>
      <c r="AG16" s="44">
        <f t="shared" si="3"/>
        <v>0.58679999999999999</v>
      </c>
      <c r="AH16" s="44">
        <f t="shared" si="4"/>
        <v>2.2588042857142856</v>
      </c>
      <c r="AI16" s="46">
        <v>0</v>
      </c>
      <c r="AJ16" s="44">
        <f t="shared" si="5"/>
        <v>0</v>
      </c>
      <c r="AK16" s="69">
        <v>0.05</v>
      </c>
      <c r="AL16" s="44">
        <f t="shared" si="6"/>
        <v>0.16750000000000001</v>
      </c>
      <c r="AM16" s="47">
        <v>0</v>
      </c>
      <c r="AN16" s="46">
        <v>0</v>
      </c>
      <c r="AO16" s="44">
        <f t="shared" si="7"/>
        <v>0</v>
      </c>
      <c r="AP16" s="44">
        <f t="shared" si="8"/>
        <v>0.16750000000000001</v>
      </c>
      <c r="AQ16" s="44">
        <f t="shared" si="9"/>
        <v>2.4263042857142856</v>
      </c>
      <c r="AR16" s="57">
        <f t="shared" si="10"/>
        <v>0.2757300639658849</v>
      </c>
      <c r="AS16" s="79">
        <v>3.35</v>
      </c>
      <c r="AT16" s="80">
        <v>8.99</v>
      </c>
      <c r="AU16" s="57">
        <f t="shared" si="11"/>
        <v>0.62736373748609575</v>
      </c>
      <c r="AV16" s="81">
        <v>500</v>
      </c>
      <c r="AW16" s="44">
        <f t="shared" si="12"/>
        <v>1213.1521428571427</v>
      </c>
      <c r="AX16" s="44">
        <f t="shared" si="13"/>
        <v>1675</v>
      </c>
      <c r="AY16" s="44">
        <f t="shared" si="14"/>
        <v>4495</v>
      </c>
      <c r="AZ16" s="61" t="e">
        <f>IF(#REF!="","",#REF!*#REF!*#REF!/1000000/Y16*AV16)</f>
        <v>#REF!</v>
      </c>
      <c r="BA16" s="64"/>
      <c r="BB16" s="33"/>
      <c r="BC16" s="33" t="s">
        <v>63</v>
      </c>
      <c r="BD16" s="34" t="s">
        <v>64</v>
      </c>
      <c r="BE16" s="34" t="s">
        <v>139</v>
      </c>
      <c r="BG16" s="3" t="s">
        <v>151</v>
      </c>
      <c r="BI16" s="82">
        <v>3.18</v>
      </c>
      <c r="BJ16" s="6">
        <f t="shared" si="15"/>
        <v>3.3708000000000005</v>
      </c>
      <c r="BK16" s="6">
        <f t="shared" si="16"/>
        <v>3.35</v>
      </c>
    </row>
    <row r="17" spans="1:63" ht="24.95" customHeight="1">
      <c r="A17" s="63">
        <v>24</v>
      </c>
      <c r="B17" s="126"/>
      <c r="C17" s="64"/>
      <c r="D17" s="30" t="s">
        <v>128</v>
      </c>
      <c r="E17" s="32" t="s">
        <v>129</v>
      </c>
      <c r="F17" s="32" t="s">
        <v>58</v>
      </c>
      <c r="G17" s="73" t="s">
        <v>130</v>
      </c>
      <c r="H17" s="83" t="s">
        <v>152</v>
      </c>
      <c r="I17" s="83" t="s">
        <v>96</v>
      </c>
      <c r="J17" s="51" t="s">
        <v>133</v>
      </c>
      <c r="K17" s="51" t="s">
        <v>133</v>
      </c>
      <c r="L17" s="74" t="s">
        <v>153</v>
      </c>
      <c r="M17" s="51" t="s">
        <v>149</v>
      </c>
      <c r="N17" s="64"/>
      <c r="O17" s="75" t="s">
        <v>154</v>
      </c>
      <c r="P17" s="64"/>
      <c r="Q17" s="32" t="s">
        <v>60</v>
      </c>
      <c r="R17" s="65">
        <f>'[1]Sunny 9.9'!Q27</f>
        <v>1.42</v>
      </c>
      <c r="S17" s="32" t="s">
        <v>61</v>
      </c>
      <c r="T17" s="129"/>
      <c r="U17" s="76">
        <v>16</v>
      </c>
      <c r="V17" s="76">
        <v>4.5</v>
      </c>
      <c r="W17" s="76">
        <v>11.9</v>
      </c>
      <c r="X17" s="38">
        <v>11</v>
      </c>
      <c r="Y17" s="77">
        <v>1</v>
      </c>
      <c r="Z17" s="40">
        <f t="shared" si="0"/>
        <v>8.5680000000000012E-4</v>
      </c>
      <c r="AA17" s="41">
        <v>63</v>
      </c>
      <c r="AB17" s="42">
        <f t="shared" si="1"/>
        <v>73529.411764705874</v>
      </c>
      <c r="AC17" s="43">
        <v>2250</v>
      </c>
      <c r="AD17" s="44">
        <f t="shared" si="2"/>
        <v>3.0600000000000002E-2</v>
      </c>
      <c r="AE17" s="78" t="s">
        <v>145</v>
      </c>
      <c r="AF17" s="56">
        <v>0.36</v>
      </c>
      <c r="AG17" s="44">
        <f t="shared" si="3"/>
        <v>0.51119999999999999</v>
      </c>
      <c r="AH17" s="44">
        <f t="shared" si="4"/>
        <v>1.9617999999999998</v>
      </c>
      <c r="AI17" s="46">
        <v>0</v>
      </c>
      <c r="AJ17" s="44">
        <f t="shared" si="5"/>
        <v>0</v>
      </c>
      <c r="AK17" s="69">
        <v>0.05</v>
      </c>
      <c r="AL17" s="44">
        <f t="shared" si="6"/>
        <v>0.16500000000000001</v>
      </c>
      <c r="AM17" s="47">
        <v>0</v>
      </c>
      <c r="AN17" s="46">
        <v>0</v>
      </c>
      <c r="AO17" s="44">
        <f t="shared" si="7"/>
        <v>0</v>
      </c>
      <c r="AP17" s="44">
        <f t="shared" si="8"/>
        <v>0.16500000000000001</v>
      </c>
      <c r="AQ17" s="44">
        <f t="shared" si="9"/>
        <v>2.1267999999999998</v>
      </c>
      <c r="AR17" s="57">
        <f t="shared" si="10"/>
        <v>0.35551515151515156</v>
      </c>
      <c r="AS17" s="79">
        <v>3.3</v>
      </c>
      <c r="AT17" s="80">
        <v>8.99</v>
      </c>
      <c r="AU17" s="57">
        <f t="shared" si="11"/>
        <v>0.63292547274749722</v>
      </c>
      <c r="AV17" s="81">
        <v>500</v>
      </c>
      <c r="AW17" s="44">
        <f t="shared" si="12"/>
        <v>1063.3999999999999</v>
      </c>
      <c r="AX17" s="44">
        <f t="shared" si="13"/>
        <v>1650</v>
      </c>
      <c r="AY17" s="44">
        <f t="shared" si="14"/>
        <v>4495</v>
      </c>
      <c r="AZ17" s="61" t="e">
        <f>IF(#REF!="","",#REF!*#REF!*#REF!/1000000/Y17*AV17)</f>
        <v>#REF!</v>
      </c>
      <c r="BA17" s="64"/>
      <c r="BB17" s="33"/>
      <c r="BC17" s="33" t="s">
        <v>63</v>
      </c>
      <c r="BD17" s="34" t="s">
        <v>64</v>
      </c>
      <c r="BE17" s="34" t="s">
        <v>139</v>
      </c>
      <c r="BG17" s="3" t="s">
        <v>155</v>
      </c>
      <c r="BI17" s="82">
        <v>3.13</v>
      </c>
      <c r="BJ17" s="6">
        <f t="shared" si="15"/>
        <v>3.3178000000000001</v>
      </c>
      <c r="BK17" s="6">
        <f t="shared" si="16"/>
        <v>3.3000000000000003</v>
      </c>
    </row>
    <row r="18" spans="1:63" ht="24.95" customHeight="1">
      <c r="A18" s="63">
        <v>25</v>
      </c>
      <c r="B18" s="126"/>
      <c r="C18" s="64"/>
      <c r="D18" s="30" t="s">
        <v>128</v>
      </c>
      <c r="E18" s="32" t="s">
        <v>129</v>
      </c>
      <c r="F18" s="32" t="s">
        <v>58</v>
      </c>
      <c r="G18" s="73" t="s">
        <v>130</v>
      </c>
      <c r="H18" s="74" t="s">
        <v>156</v>
      </c>
      <c r="I18" s="74" t="s">
        <v>105</v>
      </c>
      <c r="J18" s="51" t="s">
        <v>133</v>
      </c>
      <c r="K18" s="51" t="s">
        <v>133</v>
      </c>
      <c r="L18" s="74" t="s">
        <v>157</v>
      </c>
      <c r="M18" s="51" t="s">
        <v>135</v>
      </c>
      <c r="N18" s="64"/>
      <c r="O18" s="75" t="s">
        <v>158</v>
      </c>
      <c r="P18" s="64"/>
      <c r="Q18" s="32" t="s">
        <v>60</v>
      </c>
      <c r="R18" s="65">
        <f>'[1]Sunny 9.9'!Q28</f>
        <v>2.52</v>
      </c>
      <c r="S18" s="32" t="s">
        <v>61</v>
      </c>
      <c r="T18" s="129"/>
      <c r="U18" s="76">
        <v>26.1</v>
      </c>
      <c r="V18" s="76">
        <v>4.5</v>
      </c>
      <c r="W18" s="76">
        <v>16</v>
      </c>
      <c r="X18" s="38">
        <v>11</v>
      </c>
      <c r="Y18" s="77">
        <v>1</v>
      </c>
      <c r="Z18" s="40">
        <f t="shared" si="0"/>
        <v>1.8792000000000001E-3</v>
      </c>
      <c r="AA18" s="41">
        <v>63</v>
      </c>
      <c r="AB18" s="42">
        <f t="shared" si="1"/>
        <v>33524.904214559385</v>
      </c>
      <c r="AC18" s="43">
        <v>2250</v>
      </c>
      <c r="AD18" s="44">
        <f t="shared" si="2"/>
        <v>6.7114285714285724E-2</v>
      </c>
      <c r="AE18" s="78" t="s">
        <v>145</v>
      </c>
      <c r="AF18" s="56">
        <v>0.36</v>
      </c>
      <c r="AG18" s="44">
        <f t="shared" si="3"/>
        <v>0.90720000000000001</v>
      </c>
      <c r="AH18" s="44">
        <f t="shared" si="4"/>
        <v>3.4943142857142857</v>
      </c>
      <c r="AI18" s="46">
        <v>0</v>
      </c>
      <c r="AJ18" s="44">
        <f t="shared" si="5"/>
        <v>0</v>
      </c>
      <c r="AK18" s="69">
        <v>0.05</v>
      </c>
      <c r="AL18" s="44">
        <f t="shared" si="6"/>
        <v>0.36000000000000004</v>
      </c>
      <c r="AM18" s="47">
        <v>0</v>
      </c>
      <c r="AN18" s="46">
        <v>0</v>
      </c>
      <c r="AO18" s="44">
        <f t="shared" si="7"/>
        <v>0</v>
      </c>
      <c r="AP18" s="44">
        <f t="shared" si="8"/>
        <v>0.36000000000000004</v>
      </c>
      <c r="AQ18" s="44">
        <f t="shared" si="9"/>
        <v>3.8543142857142856</v>
      </c>
      <c r="AR18" s="57">
        <f t="shared" si="10"/>
        <v>0.46467857142857144</v>
      </c>
      <c r="AS18" s="79">
        <v>7.2</v>
      </c>
      <c r="AT18" s="80">
        <v>16.989999999999998</v>
      </c>
      <c r="AU18" s="57">
        <f t="shared" si="11"/>
        <v>0.57622130665097115</v>
      </c>
      <c r="AV18" s="81">
        <v>500</v>
      </c>
      <c r="AW18" s="44">
        <f t="shared" si="12"/>
        <v>1927.1571428571428</v>
      </c>
      <c r="AX18" s="44">
        <f t="shared" si="13"/>
        <v>3600</v>
      </c>
      <c r="AY18" s="44">
        <f t="shared" si="14"/>
        <v>8495</v>
      </c>
      <c r="AZ18" s="61" t="e">
        <f>IF(#REF!="","",#REF!*#REF!*#REF!/1000000/Y18*AV18)</f>
        <v>#REF!</v>
      </c>
      <c r="BA18" s="64"/>
      <c r="BB18" s="33"/>
      <c r="BC18" s="33" t="s">
        <v>63</v>
      </c>
      <c r="BD18" s="34" t="s">
        <v>64</v>
      </c>
      <c r="BE18" s="34" t="s">
        <v>139</v>
      </c>
      <c r="BI18" s="82">
        <v>6.78</v>
      </c>
      <c r="BJ18" s="6">
        <f t="shared" si="15"/>
        <v>7.1868000000000007</v>
      </c>
      <c r="BK18" s="6">
        <f t="shared" si="16"/>
        <v>7.2</v>
      </c>
    </row>
    <row r="19" spans="1:63" ht="24.95" customHeight="1">
      <c r="A19" s="63">
        <v>26</v>
      </c>
      <c r="B19" s="127"/>
      <c r="C19" s="64"/>
      <c r="D19" s="30" t="s">
        <v>128</v>
      </c>
      <c r="E19" s="32" t="s">
        <v>129</v>
      </c>
      <c r="F19" s="32" t="s">
        <v>58</v>
      </c>
      <c r="G19" s="73" t="s">
        <v>130</v>
      </c>
      <c r="H19" s="74" t="s">
        <v>159</v>
      </c>
      <c r="I19" s="74" t="s">
        <v>160</v>
      </c>
      <c r="J19" s="51" t="s">
        <v>133</v>
      </c>
      <c r="K19" s="51" t="s">
        <v>133</v>
      </c>
      <c r="L19" s="74" t="s">
        <v>161</v>
      </c>
      <c r="M19" s="51" t="s">
        <v>135</v>
      </c>
      <c r="N19" s="64"/>
      <c r="O19" s="75" t="s">
        <v>162</v>
      </c>
      <c r="P19" s="64"/>
      <c r="Q19" s="32" t="s">
        <v>60</v>
      </c>
      <c r="R19" s="65">
        <f>'[1]Sunny 9.9'!Q29</f>
        <v>8.02</v>
      </c>
      <c r="S19" s="32" t="s">
        <v>61</v>
      </c>
      <c r="T19" s="129"/>
      <c r="U19" s="76">
        <v>26.3</v>
      </c>
      <c r="V19" s="76">
        <v>26.3</v>
      </c>
      <c r="W19" s="76">
        <v>31</v>
      </c>
      <c r="X19" s="38">
        <v>11</v>
      </c>
      <c r="Y19" s="77">
        <v>1</v>
      </c>
      <c r="Z19" s="40">
        <f t="shared" si="0"/>
        <v>2.1442390000000002E-2</v>
      </c>
      <c r="AA19" s="41">
        <v>63</v>
      </c>
      <c r="AB19" s="42">
        <f t="shared" si="1"/>
        <v>2938.1053138199609</v>
      </c>
      <c r="AC19" s="43">
        <v>2250</v>
      </c>
      <c r="AD19" s="44">
        <f t="shared" si="2"/>
        <v>0.76579964285714297</v>
      </c>
      <c r="AE19" s="78" t="s">
        <v>145</v>
      </c>
      <c r="AF19" s="56">
        <v>0.36</v>
      </c>
      <c r="AG19" s="44">
        <f t="shared" si="3"/>
        <v>2.8871999999999995</v>
      </c>
      <c r="AH19" s="44">
        <f t="shared" si="4"/>
        <v>11.672999642857143</v>
      </c>
      <c r="AI19" s="46">
        <v>0</v>
      </c>
      <c r="AJ19" s="44">
        <f t="shared" si="5"/>
        <v>0</v>
      </c>
      <c r="AK19" s="69">
        <v>0.05</v>
      </c>
      <c r="AL19" s="44">
        <f t="shared" si="6"/>
        <v>0.77750000000000008</v>
      </c>
      <c r="AM19" s="47">
        <v>0</v>
      </c>
      <c r="AN19" s="46">
        <v>0</v>
      </c>
      <c r="AO19" s="44">
        <f t="shared" si="7"/>
        <v>0</v>
      </c>
      <c r="AP19" s="44">
        <f t="shared" si="8"/>
        <v>0.77750000000000008</v>
      </c>
      <c r="AQ19" s="44">
        <f t="shared" si="9"/>
        <v>12.450499642857142</v>
      </c>
      <c r="AR19" s="57">
        <f t="shared" si="10"/>
        <v>0.1993247818098301</v>
      </c>
      <c r="AS19" s="79">
        <v>15.55</v>
      </c>
      <c r="AT19" s="80">
        <v>32.99</v>
      </c>
      <c r="AU19" s="57">
        <f t="shared" si="11"/>
        <v>0.52864504395271295</v>
      </c>
      <c r="AV19" s="81">
        <v>500</v>
      </c>
      <c r="AW19" s="44">
        <f t="shared" si="12"/>
        <v>6225.2498214285715</v>
      </c>
      <c r="AX19" s="44">
        <f t="shared" si="13"/>
        <v>7775</v>
      </c>
      <c r="AY19" s="44">
        <f t="shared" si="14"/>
        <v>16495</v>
      </c>
      <c r="AZ19" s="61" t="e">
        <f>IF(#REF!="","",#REF!*#REF!*#REF!/1000000/Y19*AV19)</f>
        <v>#REF!</v>
      </c>
      <c r="BA19" s="64"/>
      <c r="BB19" s="33"/>
      <c r="BC19" s="33" t="s">
        <v>63</v>
      </c>
      <c r="BD19" s="34" t="s">
        <v>64</v>
      </c>
      <c r="BE19" s="34" t="s">
        <v>139</v>
      </c>
      <c r="BI19" s="82">
        <v>14.68</v>
      </c>
      <c r="BJ19" s="6">
        <f t="shared" si="15"/>
        <v>15.5608</v>
      </c>
      <c r="BK19" s="6">
        <f t="shared" si="16"/>
        <v>15.55</v>
      </c>
    </row>
    <row r="20" spans="1:63" ht="24.95" customHeight="1">
      <c r="A20" s="63">
        <v>27</v>
      </c>
      <c r="B20" s="125"/>
      <c r="C20" s="64"/>
      <c r="D20" s="64" t="s">
        <v>72</v>
      </c>
      <c r="E20" s="32"/>
      <c r="F20" s="32" t="s">
        <v>58</v>
      </c>
      <c r="G20" s="84" t="s">
        <v>163</v>
      </c>
      <c r="H20" s="33" t="s">
        <v>164</v>
      </c>
      <c r="I20" s="33" t="s">
        <v>164</v>
      </c>
      <c r="J20" s="51" t="s">
        <v>165</v>
      </c>
      <c r="K20" s="51" t="s">
        <v>166</v>
      </c>
      <c r="L20" s="85" t="s">
        <v>167</v>
      </c>
      <c r="M20" s="34" t="s">
        <v>168</v>
      </c>
      <c r="N20" s="64"/>
      <c r="O20" s="54" t="s">
        <v>169</v>
      </c>
      <c r="P20" s="64"/>
      <c r="Q20" s="32" t="s">
        <v>60</v>
      </c>
      <c r="R20" s="65">
        <f>'[1]Sunny 9.9'!Q30</f>
        <v>2.35</v>
      </c>
      <c r="S20" s="32" t="s">
        <v>61</v>
      </c>
      <c r="T20" s="129" t="s">
        <v>170</v>
      </c>
      <c r="U20" s="86">
        <v>17.5</v>
      </c>
      <c r="V20" s="86">
        <v>8.5</v>
      </c>
      <c r="W20" s="86">
        <v>21.5</v>
      </c>
      <c r="X20" s="38">
        <v>11</v>
      </c>
      <c r="Y20" s="77">
        <v>2</v>
      </c>
      <c r="Z20" s="40">
        <f t="shared" si="0"/>
        <v>3.198125E-3</v>
      </c>
      <c r="AA20" s="41">
        <v>63</v>
      </c>
      <c r="AB20" s="42">
        <f t="shared" si="1"/>
        <v>39398.084815321476</v>
      </c>
      <c r="AC20" s="43">
        <v>2250</v>
      </c>
      <c r="AD20" s="44">
        <f t="shared" si="2"/>
        <v>5.7109375000000004E-2</v>
      </c>
      <c r="AE20" s="87" t="s">
        <v>138</v>
      </c>
      <c r="AF20" s="45">
        <v>0.318</v>
      </c>
      <c r="AG20" s="44">
        <f t="shared" si="3"/>
        <v>0.74730000000000008</v>
      </c>
      <c r="AH20" s="44">
        <f t="shared" si="4"/>
        <v>3.1544093750000002</v>
      </c>
      <c r="AI20" s="46">
        <v>0</v>
      </c>
      <c r="AJ20" s="44">
        <f t="shared" si="5"/>
        <v>0</v>
      </c>
      <c r="AK20" s="46">
        <v>0</v>
      </c>
      <c r="AL20" s="44">
        <f t="shared" si="6"/>
        <v>0</v>
      </c>
      <c r="AM20" s="47">
        <v>0</v>
      </c>
      <c r="AN20" s="46">
        <v>0</v>
      </c>
      <c r="AO20" s="44">
        <f t="shared" si="7"/>
        <v>0</v>
      </c>
      <c r="AP20" s="44">
        <f t="shared" si="8"/>
        <v>0</v>
      </c>
      <c r="AQ20" s="44">
        <f t="shared" si="9"/>
        <v>3.1544093750000002</v>
      </c>
      <c r="AR20" s="57">
        <f t="shared" si="10"/>
        <v>0.36274558080808078</v>
      </c>
      <c r="AS20" s="88">
        <v>4.95</v>
      </c>
      <c r="AT20" s="67"/>
      <c r="AU20" s="57" t="str">
        <f t="shared" si="11"/>
        <v/>
      </c>
      <c r="AV20" s="81">
        <v>1000</v>
      </c>
      <c r="AW20" s="44">
        <f t="shared" si="12"/>
        <v>3154.4093750000002</v>
      </c>
      <c r="AX20" s="44">
        <f t="shared" si="13"/>
        <v>4950</v>
      </c>
      <c r="AY20" s="44">
        <f t="shared" si="14"/>
        <v>0</v>
      </c>
      <c r="AZ20" s="61" t="e">
        <f>IF(#REF!="","",#REF!*#REF!*#REF!/1000000/Y20*AV20)</f>
        <v>#REF!</v>
      </c>
      <c r="BA20" s="64"/>
      <c r="BB20" s="33"/>
      <c r="BC20" s="34" t="s">
        <v>171</v>
      </c>
      <c r="BD20" s="34" t="s">
        <v>64</v>
      </c>
      <c r="BE20" s="34" t="s">
        <v>172</v>
      </c>
    </row>
    <row r="21" spans="1:63" ht="24.95" customHeight="1">
      <c r="A21" s="63">
        <v>28</v>
      </c>
      <c r="B21" s="126"/>
      <c r="C21" s="64"/>
      <c r="D21" s="64" t="s">
        <v>72</v>
      </c>
      <c r="E21" s="32"/>
      <c r="F21" s="32" t="s">
        <v>58</v>
      </c>
      <c r="G21" s="84" t="s">
        <v>163</v>
      </c>
      <c r="H21" s="50" t="s">
        <v>173</v>
      </c>
      <c r="I21" s="50" t="s">
        <v>173</v>
      </c>
      <c r="J21" s="51" t="s">
        <v>174</v>
      </c>
      <c r="K21" s="51" t="s">
        <v>174</v>
      </c>
      <c r="L21" s="85" t="s">
        <v>175</v>
      </c>
      <c r="M21" s="34" t="s">
        <v>176</v>
      </c>
      <c r="N21" s="64"/>
      <c r="O21" s="54" t="s">
        <v>177</v>
      </c>
      <c r="P21" s="64"/>
      <c r="Q21" s="32" t="s">
        <v>60</v>
      </c>
      <c r="R21" s="65">
        <f>'[1]Sunny 9.9'!Q31</f>
        <v>1.5</v>
      </c>
      <c r="S21" s="32" t="s">
        <v>61</v>
      </c>
      <c r="T21" s="129"/>
      <c r="U21" s="89">
        <v>12</v>
      </c>
      <c r="V21" s="89">
        <v>7</v>
      </c>
      <c r="W21" s="89">
        <v>13.5</v>
      </c>
      <c r="X21" s="38">
        <v>11</v>
      </c>
      <c r="Y21" s="77">
        <v>1</v>
      </c>
      <c r="Z21" s="40">
        <f t="shared" si="0"/>
        <v>1.134E-3</v>
      </c>
      <c r="AA21" s="41">
        <v>63</v>
      </c>
      <c r="AB21" s="42">
        <f t="shared" si="1"/>
        <v>55555.555555555555</v>
      </c>
      <c r="AC21" s="43">
        <v>2250</v>
      </c>
      <c r="AD21" s="44"/>
      <c r="AE21" s="90" t="s">
        <v>178</v>
      </c>
      <c r="AF21" s="45">
        <v>0.33400000000000002</v>
      </c>
      <c r="AG21" s="44">
        <f t="shared" si="3"/>
        <v>0.501</v>
      </c>
      <c r="AH21" s="44">
        <f t="shared" si="4"/>
        <v>2.0009999999999999</v>
      </c>
      <c r="AI21" s="46">
        <v>0</v>
      </c>
      <c r="AJ21" s="44">
        <f t="shared" si="5"/>
        <v>0</v>
      </c>
      <c r="AK21" s="46">
        <v>0</v>
      </c>
      <c r="AL21" s="44">
        <f t="shared" si="6"/>
        <v>0</v>
      </c>
      <c r="AM21" s="47">
        <v>0</v>
      </c>
      <c r="AN21" s="46">
        <v>0</v>
      </c>
      <c r="AO21" s="44">
        <f t="shared" si="7"/>
        <v>0</v>
      </c>
      <c r="AP21" s="44">
        <f t="shared" si="8"/>
        <v>0</v>
      </c>
      <c r="AQ21" s="44">
        <f t="shared" si="9"/>
        <v>2.0009999999999999</v>
      </c>
      <c r="AR21" s="57">
        <f t="shared" si="10"/>
        <v>0.33300000000000002</v>
      </c>
      <c r="AS21" s="88">
        <v>3</v>
      </c>
      <c r="AT21" s="67"/>
      <c r="AU21" s="57" t="str">
        <f t="shared" si="11"/>
        <v/>
      </c>
      <c r="AV21" s="81">
        <v>500</v>
      </c>
      <c r="AW21" s="44">
        <f t="shared" si="12"/>
        <v>1000.5</v>
      </c>
      <c r="AX21" s="44">
        <f t="shared" si="13"/>
        <v>1500</v>
      </c>
      <c r="AY21" s="44">
        <f t="shared" si="14"/>
        <v>0</v>
      </c>
      <c r="AZ21" s="61" t="e">
        <f>IF(#REF!="","",#REF!*#REF!*#REF!/1000000/Y21*AV21)</f>
        <v>#REF!</v>
      </c>
      <c r="BA21" s="64"/>
      <c r="BB21" s="34"/>
      <c r="BC21" s="34" t="s">
        <v>171</v>
      </c>
      <c r="BD21" s="34" t="s">
        <v>64</v>
      </c>
      <c r="BE21" s="34" t="s">
        <v>179</v>
      </c>
    </row>
    <row r="22" spans="1:63" ht="24.95" customHeight="1">
      <c r="A22" s="63">
        <v>29</v>
      </c>
      <c r="B22" s="126"/>
      <c r="C22" s="64"/>
      <c r="D22" s="64" t="s">
        <v>72</v>
      </c>
      <c r="E22" s="32"/>
      <c r="F22" s="32" t="s">
        <v>58</v>
      </c>
      <c r="G22" s="84" t="s">
        <v>163</v>
      </c>
      <c r="H22" s="50" t="s">
        <v>180</v>
      </c>
      <c r="I22" s="50" t="s">
        <v>181</v>
      </c>
      <c r="J22" s="51" t="s">
        <v>174</v>
      </c>
      <c r="K22" s="51" t="s">
        <v>166</v>
      </c>
      <c r="L22" s="85" t="s">
        <v>182</v>
      </c>
      <c r="M22" s="34" t="s">
        <v>168</v>
      </c>
      <c r="N22" s="64"/>
      <c r="O22" s="54" t="s">
        <v>183</v>
      </c>
      <c r="P22" s="64"/>
      <c r="Q22" s="32" t="s">
        <v>60</v>
      </c>
      <c r="R22" s="65">
        <f>'[1]Sunny 9.9'!Q32</f>
        <v>1.45</v>
      </c>
      <c r="S22" s="32" t="s">
        <v>61</v>
      </c>
      <c r="T22" s="129"/>
      <c r="U22" s="89">
        <v>8.5</v>
      </c>
      <c r="V22" s="89">
        <v>8.5</v>
      </c>
      <c r="W22" s="89">
        <v>13.5</v>
      </c>
      <c r="X22" s="38">
        <v>11</v>
      </c>
      <c r="Y22" s="77">
        <v>1</v>
      </c>
      <c r="Z22" s="40">
        <f t="shared" si="0"/>
        <v>9.7537500000000001E-4</v>
      </c>
      <c r="AA22" s="41">
        <v>63</v>
      </c>
      <c r="AB22" s="42">
        <f t="shared" si="1"/>
        <v>64590.542099192615</v>
      </c>
      <c r="AC22" s="43">
        <v>2250</v>
      </c>
      <c r="AD22" s="44"/>
      <c r="AE22" s="91" t="s">
        <v>178</v>
      </c>
      <c r="AF22" s="45">
        <v>0.33400000000000002</v>
      </c>
      <c r="AG22" s="44">
        <f t="shared" si="3"/>
        <v>0.48430000000000001</v>
      </c>
      <c r="AH22" s="44">
        <f t="shared" si="4"/>
        <v>1.9342999999999999</v>
      </c>
      <c r="AI22" s="46">
        <v>0</v>
      </c>
      <c r="AJ22" s="44">
        <f t="shared" si="5"/>
        <v>0</v>
      </c>
      <c r="AK22" s="46">
        <v>0</v>
      </c>
      <c r="AL22" s="44">
        <f t="shared" si="6"/>
        <v>0</v>
      </c>
      <c r="AM22" s="47">
        <v>0</v>
      </c>
      <c r="AN22" s="46">
        <v>0</v>
      </c>
      <c r="AO22" s="44">
        <f t="shared" si="7"/>
        <v>0</v>
      </c>
      <c r="AP22" s="44">
        <f t="shared" si="8"/>
        <v>0</v>
      </c>
      <c r="AQ22" s="44">
        <f t="shared" si="9"/>
        <v>1.9342999999999999</v>
      </c>
      <c r="AR22" s="57">
        <f t="shared" si="10"/>
        <v>0.35523333333333335</v>
      </c>
      <c r="AS22" s="88">
        <v>3</v>
      </c>
      <c r="AT22" s="67"/>
      <c r="AU22" s="57" t="str">
        <f t="shared" si="11"/>
        <v/>
      </c>
      <c r="AV22" s="81">
        <v>500</v>
      </c>
      <c r="AW22" s="44">
        <f t="shared" si="12"/>
        <v>967.15</v>
      </c>
      <c r="AX22" s="44">
        <f t="shared" si="13"/>
        <v>1500</v>
      </c>
      <c r="AY22" s="44">
        <f t="shared" si="14"/>
        <v>0</v>
      </c>
      <c r="AZ22" s="61" t="e">
        <f>IF(#REF!="","",#REF!*#REF!*#REF!/1000000/Y22*AV22)</f>
        <v>#REF!</v>
      </c>
      <c r="BA22" s="64"/>
      <c r="BB22" s="34"/>
      <c r="BC22" s="34" t="s">
        <v>171</v>
      </c>
      <c r="BD22" s="34" t="s">
        <v>64</v>
      </c>
      <c r="BE22" s="34" t="s">
        <v>184</v>
      </c>
    </row>
    <row r="23" spans="1:63" ht="24.95" customHeight="1">
      <c r="A23" s="63">
        <v>30</v>
      </c>
      <c r="B23" s="126"/>
      <c r="C23" s="64"/>
      <c r="D23" s="64" t="s">
        <v>72</v>
      </c>
      <c r="E23" s="32"/>
      <c r="F23" s="32" t="s">
        <v>58</v>
      </c>
      <c r="G23" s="84" t="s">
        <v>163</v>
      </c>
      <c r="H23" s="50" t="s">
        <v>185</v>
      </c>
      <c r="I23" s="50" t="s">
        <v>186</v>
      </c>
      <c r="J23" s="51" t="s">
        <v>166</v>
      </c>
      <c r="K23" s="51" t="s">
        <v>174</v>
      </c>
      <c r="L23" s="85" t="s">
        <v>187</v>
      </c>
      <c r="M23" s="34" t="s">
        <v>168</v>
      </c>
      <c r="N23" s="64"/>
      <c r="O23" s="54" t="s">
        <v>188</v>
      </c>
      <c r="P23" s="64"/>
      <c r="Q23" s="32" t="s">
        <v>60</v>
      </c>
      <c r="R23" s="65">
        <f>'[1]Sunny 9.9'!Q33</f>
        <v>2.3199999999999998</v>
      </c>
      <c r="S23" s="32" t="s">
        <v>61</v>
      </c>
      <c r="T23" s="129"/>
      <c r="U23" s="89">
        <v>11</v>
      </c>
      <c r="V23" s="89">
        <v>11</v>
      </c>
      <c r="W23" s="89">
        <v>12.5</v>
      </c>
      <c r="X23" s="38">
        <v>11</v>
      </c>
      <c r="Y23" s="77">
        <v>1</v>
      </c>
      <c r="Z23" s="40">
        <f t="shared" si="0"/>
        <v>1.5125E-3</v>
      </c>
      <c r="AA23" s="41">
        <v>63</v>
      </c>
      <c r="AB23" s="42">
        <f t="shared" si="1"/>
        <v>41652.89256198347</v>
      </c>
      <c r="AC23" s="43">
        <v>2250</v>
      </c>
      <c r="AD23" s="44"/>
      <c r="AE23" s="90" t="s">
        <v>178</v>
      </c>
      <c r="AF23" s="45">
        <v>0.33400000000000002</v>
      </c>
      <c r="AG23" s="44">
        <f t="shared" si="3"/>
        <v>0.77488000000000001</v>
      </c>
      <c r="AH23" s="44">
        <f t="shared" si="4"/>
        <v>3.0948799999999999</v>
      </c>
      <c r="AI23" s="46">
        <v>0</v>
      </c>
      <c r="AJ23" s="44">
        <f t="shared" si="5"/>
        <v>0</v>
      </c>
      <c r="AK23" s="46">
        <v>0</v>
      </c>
      <c r="AL23" s="44">
        <f t="shared" si="6"/>
        <v>0</v>
      </c>
      <c r="AM23" s="47">
        <v>0</v>
      </c>
      <c r="AN23" s="46">
        <v>0</v>
      </c>
      <c r="AO23" s="44">
        <f t="shared" si="7"/>
        <v>0</v>
      </c>
      <c r="AP23" s="44">
        <f t="shared" si="8"/>
        <v>0</v>
      </c>
      <c r="AQ23" s="44">
        <f t="shared" si="9"/>
        <v>3.0948799999999999</v>
      </c>
      <c r="AR23" s="57">
        <f t="shared" si="10"/>
        <v>0.31224888888888891</v>
      </c>
      <c r="AS23" s="88">
        <v>4.5</v>
      </c>
      <c r="AT23" s="67"/>
      <c r="AU23" s="57" t="str">
        <f t="shared" si="11"/>
        <v/>
      </c>
      <c r="AV23" s="81">
        <v>500</v>
      </c>
      <c r="AW23" s="44">
        <f t="shared" si="12"/>
        <v>1547.4399999999998</v>
      </c>
      <c r="AX23" s="44">
        <f t="shared" si="13"/>
        <v>2250</v>
      </c>
      <c r="AY23" s="44">
        <f t="shared" si="14"/>
        <v>0</v>
      </c>
      <c r="AZ23" s="61" t="e">
        <f>IF(#REF!="","",#REF!*#REF!*#REF!/1000000/Y23*AV23)</f>
        <v>#REF!</v>
      </c>
      <c r="BA23" s="64"/>
      <c r="BB23" s="34"/>
      <c r="BC23" s="34" t="s">
        <v>171</v>
      </c>
      <c r="BD23" s="34" t="s">
        <v>64</v>
      </c>
      <c r="BE23" s="34" t="s">
        <v>189</v>
      </c>
    </row>
    <row r="24" spans="1:63" ht="24.95" customHeight="1">
      <c r="A24" s="63">
        <v>31</v>
      </c>
      <c r="B24" s="126"/>
      <c r="C24" s="64"/>
      <c r="D24" s="64" t="s">
        <v>72</v>
      </c>
      <c r="E24" s="32"/>
      <c r="F24" s="32" t="s">
        <v>58</v>
      </c>
      <c r="G24" s="84" t="s">
        <v>163</v>
      </c>
      <c r="H24" s="50" t="s">
        <v>190</v>
      </c>
      <c r="I24" s="50" t="s">
        <v>191</v>
      </c>
      <c r="J24" s="51" t="s">
        <v>192</v>
      </c>
      <c r="K24" s="51" t="s">
        <v>192</v>
      </c>
      <c r="L24" s="85" t="s">
        <v>193</v>
      </c>
      <c r="M24" s="34" t="s">
        <v>168</v>
      </c>
      <c r="N24" s="64"/>
      <c r="O24" s="54" t="s">
        <v>194</v>
      </c>
      <c r="P24" s="64"/>
      <c r="Q24" s="32" t="s">
        <v>60</v>
      </c>
      <c r="R24" s="65">
        <f>'[1]Sunny 9.9'!Q34</f>
        <v>1.45</v>
      </c>
      <c r="S24" s="32" t="s">
        <v>61</v>
      </c>
      <c r="T24" s="129"/>
      <c r="U24" s="89">
        <v>11</v>
      </c>
      <c r="V24" s="89">
        <v>3.5</v>
      </c>
      <c r="W24" s="89">
        <v>16</v>
      </c>
      <c r="X24" s="38">
        <v>11</v>
      </c>
      <c r="Y24" s="77">
        <v>1</v>
      </c>
      <c r="Z24" s="40">
        <f t="shared" si="0"/>
        <v>6.1600000000000001E-4</v>
      </c>
      <c r="AA24" s="41">
        <v>63</v>
      </c>
      <c r="AB24" s="42">
        <f t="shared" si="1"/>
        <v>102272.72727272726</v>
      </c>
      <c r="AC24" s="43">
        <v>2250</v>
      </c>
      <c r="AD24" s="44"/>
      <c r="AE24" s="90" t="s">
        <v>178</v>
      </c>
      <c r="AF24" s="45">
        <v>0.33400000000000002</v>
      </c>
      <c r="AG24" s="44">
        <f t="shared" si="3"/>
        <v>0.48430000000000001</v>
      </c>
      <c r="AH24" s="44">
        <f t="shared" si="4"/>
        <v>1.9342999999999999</v>
      </c>
      <c r="AI24" s="46">
        <v>0</v>
      </c>
      <c r="AJ24" s="44">
        <f t="shared" si="5"/>
        <v>0</v>
      </c>
      <c r="AK24" s="46">
        <v>0</v>
      </c>
      <c r="AL24" s="44">
        <f t="shared" si="6"/>
        <v>0</v>
      </c>
      <c r="AM24" s="47">
        <v>0</v>
      </c>
      <c r="AN24" s="46">
        <v>0</v>
      </c>
      <c r="AO24" s="44">
        <f t="shared" si="7"/>
        <v>0</v>
      </c>
      <c r="AP24" s="44">
        <f t="shared" si="8"/>
        <v>0</v>
      </c>
      <c r="AQ24" s="44">
        <f t="shared" si="9"/>
        <v>1.9342999999999999</v>
      </c>
      <c r="AR24" s="57">
        <f t="shared" si="10"/>
        <v>0.34430508474576277</v>
      </c>
      <c r="AS24" s="88">
        <v>2.95</v>
      </c>
      <c r="AT24" s="67"/>
      <c r="AU24" s="57" t="str">
        <f t="shared" si="11"/>
        <v/>
      </c>
      <c r="AV24" s="81">
        <v>500</v>
      </c>
      <c r="AW24" s="44">
        <f t="shared" si="12"/>
        <v>967.15</v>
      </c>
      <c r="AX24" s="44">
        <f t="shared" si="13"/>
        <v>1475</v>
      </c>
      <c r="AY24" s="44">
        <f t="shared" si="14"/>
        <v>0</v>
      </c>
      <c r="AZ24" s="61" t="e">
        <f>IF(#REF!="","",#REF!*#REF!*#REF!/1000000/Y24*AV24)</f>
        <v>#REF!</v>
      </c>
      <c r="BA24" s="64"/>
      <c r="BB24" s="34"/>
      <c r="BC24" s="34" t="s">
        <v>171</v>
      </c>
      <c r="BD24" s="34" t="s">
        <v>64</v>
      </c>
      <c r="BE24" s="34" t="s">
        <v>184</v>
      </c>
    </row>
    <row r="25" spans="1:63" ht="24.95" customHeight="1">
      <c r="A25" s="63">
        <v>32</v>
      </c>
      <c r="B25" s="126"/>
      <c r="C25" s="64"/>
      <c r="D25" s="64" t="s">
        <v>72</v>
      </c>
      <c r="E25" s="32"/>
      <c r="F25" s="32" t="s">
        <v>58</v>
      </c>
      <c r="G25" s="84" t="s">
        <v>163</v>
      </c>
      <c r="H25" s="50" t="s">
        <v>195</v>
      </c>
      <c r="I25" s="50" t="s">
        <v>196</v>
      </c>
      <c r="J25" s="51" t="s">
        <v>192</v>
      </c>
      <c r="K25" s="51" t="s">
        <v>197</v>
      </c>
      <c r="L25" s="85" t="s">
        <v>198</v>
      </c>
      <c r="M25" s="34" t="s">
        <v>199</v>
      </c>
      <c r="N25" s="64"/>
      <c r="O25" s="54" t="s">
        <v>200</v>
      </c>
      <c r="P25" s="64"/>
      <c r="Q25" s="32" t="s">
        <v>60</v>
      </c>
      <c r="R25" s="65">
        <f>'[1]Sunny 9.9'!Q35</f>
        <v>2.62</v>
      </c>
      <c r="S25" s="32" t="s">
        <v>61</v>
      </c>
      <c r="T25" s="129"/>
      <c r="U25" s="86">
        <v>15</v>
      </c>
      <c r="V25" s="86">
        <v>3.5</v>
      </c>
      <c r="W25" s="86">
        <v>27.5</v>
      </c>
      <c r="X25" s="38">
        <v>11</v>
      </c>
      <c r="Y25" s="77">
        <v>1</v>
      </c>
      <c r="Z25" s="40">
        <f t="shared" si="0"/>
        <v>1.4437499999999999E-3</v>
      </c>
      <c r="AA25" s="41">
        <v>63</v>
      </c>
      <c r="AB25" s="42">
        <f t="shared" si="1"/>
        <v>43636.36363636364</v>
      </c>
      <c r="AC25" s="43">
        <v>2250</v>
      </c>
      <c r="AD25" s="44">
        <f t="shared" si="2"/>
        <v>5.1562499999999997E-2</v>
      </c>
      <c r="AE25" s="90" t="s">
        <v>178</v>
      </c>
      <c r="AF25" s="45">
        <v>0.33400000000000002</v>
      </c>
      <c r="AG25" s="44">
        <f t="shared" si="3"/>
        <v>0.87508000000000008</v>
      </c>
      <c r="AH25" s="44">
        <f t="shared" si="4"/>
        <v>3.5466425000000004</v>
      </c>
      <c r="AI25" s="46">
        <v>0</v>
      </c>
      <c r="AJ25" s="44">
        <f t="shared" si="5"/>
        <v>0</v>
      </c>
      <c r="AK25" s="46">
        <v>0</v>
      </c>
      <c r="AL25" s="44">
        <f t="shared" si="6"/>
        <v>0</v>
      </c>
      <c r="AM25" s="47">
        <v>0</v>
      </c>
      <c r="AN25" s="46">
        <v>0</v>
      </c>
      <c r="AO25" s="44">
        <f t="shared" si="7"/>
        <v>0</v>
      </c>
      <c r="AP25" s="44">
        <f t="shared" si="8"/>
        <v>0</v>
      </c>
      <c r="AQ25" s="44">
        <f t="shared" si="9"/>
        <v>3.5466425000000004</v>
      </c>
      <c r="AR25" s="57">
        <f t="shared" si="10"/>
        <v>0.31795336538461533</v>
      </c>
      <c r="AS25" s="88">
        <v>5.2</v>
      </c>
      <c r="AT25" s="67"/>
      <c r="AU25" s="57" t="str">
        <f t="shared" si="11"/>
        <v/>
      </c>
      <c r="AV25" s="81">
        <v>500</v>
      </c>
      <c r="AW25" s="44">
        <f t="shared" si="12"/>
        <v>1773.3212500000002</v>
      </c>
      <c r="AX25" s="44">
        <f t="shared" si="13"/>
        <v>2600</v>
      </c>
      <c r="AY25" s="44">
        <f t="shared" si="14"/>
        <v>0</v>
      </c>
      <c r="AZ25" s="61" t="e">
        <f>IF(#REF!="","",#REF!*#REF!*#REF!/1000000/Y25*AV25)</f>
        <v>#REF!</v>
      </c>
      <c r="BA25" s="64"/>
      <c r="BB25" s="34"/>
      <c r="BC25" s="34" t="s">
        <v>171</v>
      </c>
      <c r="BD25" s="34" t="s">
        <v>64</v>
      </c>
      <c r="BE25" s="34" t="s">
        <v>172</v>
      </c>
    </row>
    <row r="26" spans="1:63" ht="24.95" customHeight="1">
      <c r="A26" s="63">
        <v>33</v>
      </c>
      <c r="B26" s="126"/>
      <c r="C26" s="64"/>
      <c r="D26" s="64" t="s">
        <v>72</v>
      </c>
      <c r="E26" s="32"/>
      <c r="F26" s="32" t="s">
        <v>58</v>
      </c>
      <c r="G26" s="84" t="s">
        <v>163</v>
      </c>
      <c r="H26" s="50" t="s">
        <v>201</v>
      </c>
      <c r="I26" s="50" t="s">
        <v>201</v>
      </c>
      <c r="J26" s="51" t="s">
        <v>192</v>
      </c>
      <c r="K26" s="51" t="s">
        <v>202</v>
      </c>
      <c r="L26" s="85" t="s">
        <v>203</v>
      </c>
      <c r="M26" s="34" t="s">
        <v>204</v>
      </c>
      <c r="N26" s="64"/>
      <c r="O26" s="54" t="s">
        <v>205</v>
      </c>
      <c r="P26" s="64"/>
      <c r="Q26" s="32" t="s">
        <v>60</v>
      </c>
      <c r="R26" s="65">
        <f>'[1]Sunny 9.9'!Q36</f>
        <v>2.35</v>
      </c>
      <c r="S26" s="32" t="s">
        <v>61</v>
      </c>
      <c r="T26" s="129"/>
      <c r="U26" s="86">
        <v>16</v>
      </c>
      <c r="V26" s="86">
        <v>9</v>
      </c>
      <c r="W26" s="86">
        <v>12</v>
      </c>
      <c r="X26" s="38">
        <v>11</v>
      </c>
      <c r="Y26" s="77">
        <v>1</v>
      </c>
      <c r="Z26" s="40">
        <f t="shared" si="0"/>
        <v>1.7279999999999999E-3</v>
      </c>
      <c r="AA26" s="41">
        <v>63</v>
      </c>
      <c r="AB26" s="42">
        <f t="shared" si="1"/>
        <v>36458.333333333336</v>
      </c>
      <c r="AC26" s="43">
        <v>2250</v>
      </c>
      <c r="AD26" s="44">
        <f t="shared" si="2"/>
        <v>6.1714285714285708E-2</v>
      </c>
      <c r="AE26" s="90" t="s">
        <v>178</v>
      </c>
      <c r="AF26" s="45">
        <v>0.33400000000000002</v>
      </c>
      <c r="AG26" s="44">
        <f t="shared" si="3"/>
        <v>0.78490000000000004</v>
      </c>
      <c r="AH26" s="44">
        <f t="shared" si="4"/>
        <v>3.1966142857142859</v>
      </c>
      <c r="AI26" s="46">
        <v>0</v>
      </c>
      <c r="AJ26" s="44">
        <f t="shared" si="5"/>
        <v>0</v>
      </c>
      <c r="AK26" s="46">
        <v>0</v>
      </c>
      <c r="AL26" s="44">
        <f t="shared" si="6"/>
        <v>0</v>
      </c>
      <c r="AM26" s="47">
        <v>0</v>
      </c>
      <c r="AN26" s="46">
        <v>0</v>
      </c>
      <c r="AO26" s="44">
        <f t="shared" si="7"/>
        <v>0</v>
      </c>
      <c r="AP26" s="44">
        <f t="shared" si="8"/>
        <v>0</v>
      </c>
      <c r="AQ26" s="44">
        <f t="shared" si="9"/>
        <v>3.1966142857142859</v>
      </c>
      <c r="AR26" s="57">
        <f t="shared" si="10"/>
        <v>0.36067714285714281</v>
      </c>
      <c r="AS26" s="88">
        <v>5</v>
      </c>
      <c r="AT26" s="67"/>
      <c r="AU26" s="57" t="str">
        <f t="shared" si="11"/>
        <v/>
      </c>
      <c r="AV26" s="81">
        <v>500</v>
      </c>
      <c r="AW26" s="44">
        <f t="shared" si="12"/>
        <v>1598.3071428571429</v>
      </c>
      <c r="AX26" s="44">
        <f t="shared" si="13"/>
        <v>2500</v>
      </c>
      <c r="AY26" s="44">
        <f t="shared" si="14"/>
        <v>0</v>
      </c>
      <c r="AZ26" s="61" t="e">
        <f>IF(#REF!="","",#REF!*#REF!*#REF!/1000000/Y26*AV26)</f>
        <v>#REF!</v>
      </c>
      <c r="BA26" s="64"/>
      <c r="BB26" s="34"/>
      <c r="BC26" s="34" t="s">
        <v>171</v>
      </c>
      <c r="BD26" s="34" t="s">
        <v>64</v>
      </c>
      <c r="BE26" s="34" t="s">
        <v>179</v>
      </c>
    </row>
    <row r="27" spans="1:63" ht="24.95" customHeight="1">
      <c r="A27" s="63">
        <v>34</v>
      </c>
      <c r="B27" s="126"/>
      <c r="C27" s="64"/>
      <c r="D27" s="64" t="s">
        <v>72</v>
      </c>
      <c r="E27" s="32"/>
      <c r="F27" s="32" t="s">
        <v>58</v>
      </c>
      <c r="G27" s="84" t="s">
        <v>163</v>
      </c>
      <c r="H27" s="92" t="s">
        <v>206</v>
      </c>
      <c r="I27" s="92" t="s">
        <v>207</v>
      </c>
      <c r="J27" s="51" t="s">
        <v>202</v>
      </c>
      <c r="K27" s="51" t="s">
        <v>202</v>
      </c>
      <c r="L27" s="33" t="s">
        <v>208</v>
      </c>
      <c r="M27" s="34" t="s">
        <v>204</v>
      </c>
      <c r="N27" s="64"/>
      <c r="O27" s="54" t="s">
        <v>209</v>
      </c>
      <c r="P27" s="64"/>
      <c r="Q27" s="32" t="s">
        <v>60</v>
      </c>
      <c r="R27" s="65">
        <f>'[1]Sunny 9.9'!Q37</f>
        <v>3.82</v>
      </c>
      <c r="S27" s="32" t="s">
        <v>61</v>
      </c>
      <c r="T27" s="129"/>
      <c r="U27" s="38">
        <v>11</v>
      </c>
      <c r="V27" s="38">
        <v>11</v>
      </c>
      <c r="W27" s="38">
        <v>40.5</v>
      </c>
      <c r="X27" s="38">
        <v>11</v>
      </c>
      <c r="Y27" s="77">
        <v>1</v>
      </c>
      <c r="Z27" s="40">
        <f t="shared" si="0"/>
        <v>4.9005000000000003E-3</v>
      </c>
      <c r="AA27" s="41">
        <v>63</v>
      </c>
      <c r="AB27" s="42">
        <f t="shared" si="1"/>
        <v>12855.831037649219</v>
      </c>
      <c r="AC27" s="43">
        <v>2250</v>
      </c>
      <c r="AD27" s="44">
        <f t="shared" si="2"/>
        <v>0.17501785714285714</v>
      </c>
      <c r="AE27" s="90" t="s">
        <v>178</v>
      </c>
      <c r="AF27" s="45">
        <v>0.33400000000000002</v>
      </c>
      <c r="AG27" s="44">
        <f t="shared" si="3"/>
        <v>1.2758800000000001</v>
      </c>
      <c r="AH27" s="44">
        <f t="shared" si="4"/>
        <v>5.2708978571428569</v>
      </c>
      <c r="AI27" s="46">
        <v>0</v>
      </c>
      <c r="AJ27" s="44">
        <f t="shared" si="5"/>
        <v>0</v>
      </c>
      <c r="AK27" s="46">
        <v>0</v>
      </c>
      <c r="AL27" s="44">
        <f t="shared" si="6"/>
        <v>0</v>
      </c>
      <c r="AM27" s="47">
        <v>0</v>
      </c>
      <c r="AN27" s="46">
        <v>0</v>
      </c>
      <c r="AO27" s="44">
        <f t="shared" si="7"/>
        <v>0</v>
      </c>
      <c r="AP27" s="44">
        <f t="shared" si="8"/>
        <v>0</v>
      </c>
      <c r="AQ27" s="44">
        <f t="shared" si="9"/>
        <v>5.2708978571428569</v>
      </c>
      <c r="AR27" s="57">
        <f t="shared" si="10"/>
        <v>0.29721361904761906</v>
      </c>
      <c r="AS27" s="88">
        <v>7.5</v>
      </c>
      <c r="AT27" s="67"/>
      <c r="AU27" s="57" t="str">
        <f t="shared" si="11"/>
        <v/>
      </c>
      <c r="AV27" s="81">
        <v>500</v>
      </c>
      <c r="AW27" s="44">
        <f t="shared" si="12"/>
        <v>2635.4489285714285</v>
      </c>
      <c r="AX27" s="44">
        <f t="shared" si="13"/>
        <v>3750</v>
      </c>
      <c r="AY27" s="44">
        <f t="shared" si="14"/>
        <v>0</v>
      </c>
      <c r="AZ27" s="61" t="e">
        <f>IF(#REF!="","",#REF!*#REF!*#REF!/1000000/Y27*AV27)</f>
        <v>#REF!</v>
      </c>
      <c r="BA27" s="64"/>
      <c r="BB27" s="34"/>
      <c r="BC27" s="34" t="s">
        <v>171</v>
      </c>
      <c r="BD27" s="34" t="s">
        <v>64</v>
      </c>
      <c r="BE27" s="34" t="s">
        <v>210</v>
      </c>
    </row>
    <row r="28" spans="1:63" ht="24.95" customHeight="1">
      <c r="A28" s="63">
        <v>35</v>
      </c>
      <c r="B28" s="126"/>
      <c r="C28" s="64"/>
      <c r="D28" s="64" t="s">
        <v>72</v>
      </c>
      <c r="E28" s="32"/>
      <c r="F28" s="32" t="s">
        <v>58</v>
      </c>
      <c r="G28" s="84" t="s">
        <v>163</v>
      </c>
      <c r="H28" s="50" t="s">
        <v>211</v>
      </c>
      <c r="I28" s="50" t="s">
        <v>212</v>
      </c>
      <c r="J28" s="51" t="s">
        <v>202</v>
      </c>
      <c r="K28" s="51" t="s">
        <v>202</v>
      </c>
      <c r="L28" s="33" t="s">
        <v>213</v>
      </c>
      <c r="M28" s="34" t="s">
        <v>214</v>
      </c>
      <c r="N28" s="64"/>
      <c r="O28" s="54" t="s">
        <v>215</v>
      </c>
      <c r="P28" s="64"/>
      <c r="Q28" s="32" t="s">
        <v>60</v>
      </c>
      <c r="R28" s="65">
        <f>'[1]Sunny 9.9'!Q38</f>
        <v>3.92</v>
      </c>
      <c r="S28" s="32" t="s">
        <v>61</v>
      </c>
      <c r="T28" s="129"/>
      <c r="U28" s="38">
        <v>15.5</v>
      </c>
      <c r="V28" s="38">
        <v>15.5</v>
      </c>
      <c r="W28" s="38">
        <v>17</v>
      </c>
      <c r="X28" s="38">
        <v>11</v>
      </c>
      <c r="Y28" s="77">
        <v>1</v>
      </c>
      <c r="Z28" s="40">
        <f t="shared" si="0"/>
        <v>4.0842500000000002E-3</v>
      </c>
      <c r="AA28" s="41">
        <v>63</v>
      </c>
      <c r="AB28" s="42">
        <f t="shared" si="1"/>
        <v>15425.108649078777</v>
      </c>
      <c r="AC28" s="43">
        <v>2250</v>
      </c>
      <c r="AD28" s="44">
        <f t="shared" si="2"/>
        <v>0.14586607142857144</v>
      </c>
      <c r="AE28" s="90" t="s">
        <v>178</v>
      </c>
      <c r="AF28" s="45">
        <v>0.33400000000000002</v>
      </c>
      <c r="AG28" s="44">
        <f t="shared" si="3"/>
        <v>1.30928</v>
      </c>
      <c r="AH28" s="44">
        <f t="shared" si="4"/>
        <v>5.3751460714285715</v>
      </c>
      <c r="AI28" s="46">
        <v>0</v>
      </c>
      <c r="AJ28" s="44">
        <f t="shared" si="5"/>
        <v>0</v>
      </c>
      <c r="AK28" s="46">
        <v>0</v>
      </c>
      <c r="AL28" s="44">
        <f t="shared" si="6"/>
        <v>0</v>
      </c>
      <c r="AM28" s="47">
        <v>0</v>
      </c>
      <c r="AN28" s="46">
        <v>0</v>
      </c>
      <c r="AO28" s="44">
        <f t="shared" si="7"/>
        <v>0</v>
      </c>
      <c r="AP28" s="44">
        <f t="shared" si="8"/>
        <v>0</v>
      </c>
      <c r="AQ28" s="44">
        <f t="shared" si="9"/>
        <v>5.3751460714285715</v>
      </c>
      <c r="AR28" s="57">
        <f t="shared" si="10"/>
        <v>0.3238809973045822</v>
      </c>
      <c r="AS28" s="88">
        <v>7.95</v>
      </c>
      <c r="AT28" s="67"/>
      <c r="AU28" s="57" t="str">
        <f t="shared" si="11"/>
        <v/>
      </c>
      <c r="AV28" s="81">
        <v>500</v>
      </c>
      <c r="AW28" s="44">
        <f t="shared" si="12"/>
        <v>2687.5730357142857</v>
      </c>
      <c r="AX28" s="44">
        <f t="shared" si="13"/>
        <v>3975</v>
      </c>
      <c r="AY28" s="44">
        <f t="shared" si="14"/>
        <v>0</v>
      </c>
      <c r="AZ28" s="61" t="e">
        <f>IF(#REF!="","",#REF!*#REF!*#REF!/1000000/Y28*AV28)</f>
        <v>#REF!</v>
      </c>
      <c r="BA28" s="64"/>
      <c r="BB28" s="33"/>
      <c r="BC28" s="34" t="s">
        <v>171</v>
      </c>
      <c r="BD28" s="34" t="s">
        <v>64</v>
      </c>
      <c r="BE28" s="34" t="s">
        <v>172</v>
      </c>
    </row>
    <row r="29" spans="1:63" ht="24.95" customHeight="1">
      <c r="A29" s="63">
        <v>36</v>
      </c>
      <c r="B29" s="127"/>
      <c r="C29" s="64"/>
      <c r="D29" s="64" t="s">
        <v>72</v>
      </c>
      <c r="E29" s="32"/>
      <c r="F29" s="32" t="s">
        <v>58</v>
      </c>
      <c r="G29" s="84" t="s">
        <v>163</v>
      </c>
      <c r="H29" s="50" t="s">
        <v>216</v>
      </c>
      <c r="I29" s="50" t="s">
        <v>217</v>
      </c>
      <c r="J29" s="51" t="s">
        <v>166</v>
      </c>
      <c r="K29" s="51" t="s">
        <v>166</v>
      </c>
      <c r="L29" s="33" t="s">
        <v>218</v>
      </c>
      <c r="M29" s="34" t="s">
        <v>204</v>
      </c>
      <c r="N29" s="64"/>
      <c r="O29" s="54" t="s">
        <v>219</v>
      </c>
      <c r="P29" s="64"/>
      <c r="Q29" s="32" t="s">
        <v>60</v>
      </c>
      <c r="R29" s="65">
        <f>'[1]Sunny 9.9'!Q39</f>
        <v>6.58</v>
      </c>
      <c r="S29" s="32" t="s">
        <v>61</v>
      </c>
      <c r="T29" s="129"/>
      <c r="U29" s="38">
        <v>21.5</v>
      </c>
      <c r="V29" s="38">
        <v>21.5</v>
      </c>
      <c r="W29" s="38">
        <v>27.5</v>
      </c>
      <c r="X29" s="38">
        <v>11</v>
      </c>
      <c r="Y29" s="77">
        <v>1</v>
      </c>
      <c r="Z29" s="40">
        <f t="shared" si="0"/>
        <v>1.2711874999999999E-2</v>
      </c>
      <c r="AA29" s="41">
        <v>63</v>
      </c>
      <c r="AB29" s="42">
        <f t="shared" si="1"/>
        <v>4955.9958700034422</v>
      </c>
      <c r="AC29" s="43">
        <v>2250</v>
      </c>
      <c r="AD29" s="44">
        <f t="shared" si="2"/>
        <v>0.45399553571428569</v>
      </c>
      <c r="AE29" s="90" t="s">
        <v>178</v>
      </c>
      <c r="AF29" s="45">
        <v>0.33400000000000002</v>
      </c>
      <c r="AG29" s="44">
        <f t="shared" si="3"/>
        <v>2.1977200000000003</v>
      </c>
      <c r="AH29" s="44">
        <f t="shared" si="4"/>
        <v>9.2317155357142866</v>
      </c>
      <c r="AI29" s="46">
        <v>0</v>
      </c>
      <c r="AJ29" s="44">
        <f t="shared" si="5"/>
        <v>0</v>
      </c>
      <c r="AK29" s="46">
        <v>0</v>
      </c>
      <c r="AL29" s="44">
        <f t="shared" si="6"/>
        <v>0</v>
      </c>
      <c r="AM29" s="47">
        <v>0</v>
      </c>
      <c r="AN29" s="46">
        <v>0</v>
      </c>
      <c r="AO29" s="44">
        <f t="shared" si="7"/>
        <v>0</v>
      </c>
      <c r="AP29" s="44">
        <f t="shared" si="8"/>
        <v>0</v>
      </c>
      <c r="AQ29" s="44">
        <f t="shared" si="9"/>
        <v>9.2317155357142866</v>
      </c>
      <c r="AR29" s="57">
        <f t="shared" si="10"/>
        <v>0.31616921957671951</v>
      </c>
      <c r="AS29" s="88">
        <v>13.5</v>
      </c>
      <c r="AT29" s="67"/>
      <c r="AU29" s="57" t="str">
        <f t="shared" si="11"/>
        <v/>
      </c>
      <c r="AV29" s="81">
        <v>500</v>
      </c>
      <c r="AW29" s="44">
        <f t="shared" si="12"/>
        <v>4615.8577678571437</v>
      </c>
      <c r="AX29" s="44">
        <f t="shared" si="13"/>
        <v>6750</v>
      </c>
      <c r="AY29" s="44">
        <f t="shared" si="14"/>
        <v>0</v>
      </c>
      <c r="AZ29" s="61" t="e">
        <f>IF(#REF!="","",#REF!*#REF!*#REF!/1000000/Y29*AV29)</f>
        <v>#REF!</v>
      </c>
      <c r="BA29" s="64"/>
      <c r="BB29" s="33"/>
      <c r="BC29" s="34" t="s">
        <v>171</v>
      </c>
      <c r="BD29" s="34" t="s">
        <v>64</v>
      </c>
      <c r="BE29" s="34" t="s">
        <v>184</v>
      </c>
    </row>
    <row r="30" spans="1:63" ht="24.95" customHeight="1">
      <c r="A30" s="63">
        <v>37</v>
      </c>
      <c r="B30" s="125"/>
      <c r="C30" s="64"/>
      <c r="D30" s="64" t="s">
        <v>72</v>
      </c>
      <c r="E30" s="32"/>
      <c r="F30" s="32" t="s">
        <v>58</v>
      </c>
      <c r="G30" s="93" t="s">
        <v>220</v>
      </c>
      <c r="H30" s="33" t="s">
        <v>221</v>
      </c>
      <c r="I30" s="33" t="s">
        <v>221</v>
      </c>
      <c r="J30" s="51" t="s">
        <v>222</v>
      </c>
      <c r="K30" s="51" t="s">
        <v>222</v>
      </c>
      <c r="L30" s="85" t="s">
        <v>167</v>
      </c>
      <c r="M30" s="34" t="s">
        <v>204</v>
      </c>
      <c r="N30" s="64"/>
      <c r="O30" s="54" t="s">
        <v>223</v>
      </c>
      <c r="P30" s="64"/>
      <c r="Q30" s="32" t="s">
        <v>60</v>
      </c>
      <c r="R30" s="65">
        <f>'[1]Sunny 9.9'!Q40</f>
        <v>2.2200000000000002</v>
      </c>
      <c r="S30" s="32" t="s">
        <v>61</v>
      </c>
      <c r="T30" s="129" t="s">
        <v>170</v>
      </c>
      <c r="U30" s="86">
        <v>17.5</v>
      </c>
      <c r="V30" s="86">
        <v>8.5</v>
      </c>
      <c r="W30" s="86">
        <v>21.5</v>
      </c>
      <c r="X30" s="38">
        <v>11</v>
      </c>
      <c r="Y30" s="77">
        <v>2</v>
      </c>
      <c r="Z30" s="40">
        <f t="shared" si="0"/>
        <v>3.198125E-3</v>
      </c>
      <c r="AA30" s="41">
        <v>63</v>
      </c>
      <c r="AB30" s="42">
        <f t="shared" si="1"/>
        <v>39398.084815321476</v>
      </c>
      <c r="AC30" s="43">
        <v>2250</v>
      </c>
      <c r="AD30" s="44">
        <f t="shared" si="2"/>
        <v>5.7109375000000004E-2</v>
      </c>
      <c r="AE30" s="87" t="s">
        <v>138</v>
      </c>
      <c r="AF30" s="45">
        <v>0.318</v>
      </c>
      <c r="AG30" s="44">
        <f t="shared" si="3"/>
        <v>0.70596000000000003</v>
      </c>
      <c r="AH30" s="44">
        <f t="shared" si="4"/>
        <v>2.9830693750000004</v>
      </c>
      <c r="AI30" s="46">
        <v>0</v>
      </c>
      <c r="AJ30" s="44">
        <f t="shared" si="5"/>
        <v>0</v>
      </c>
      <c r="AK30" s="46">
        <v>0</v>
      </c>
      <c r="AL30" s="44">
        <f t="shared" si="6"/>
        <v>0</v>
      </c>
      <c r="AM30" s="47">
        <v>0</v>
      </c>
      <c r="AN30" s="46">
        <v>0</v>
      </c>
      <c r="AO30" s="44">
        <f t="shared" si="7"/>
        <v>0</v>
      </c>
      <c r="AP30" s="44">
        <f t="shared" si="8"/>
        <v>0</v>
      </c>
      <c r="AQ30" s="44">
        <f t="shared" si="9"/>
        <v>2.9830693750000004</v>
      </c>
      <c r="AR30" s="57">
        <f t="shared" si="10"/>
        <v>0.36530438829787226</v>
      </c>
      <c r="AS30" s="88">
        <v>4.7</v>
      </c>
      <c r="AT30" s="67"/>
      <c r="AU30" s="57" t="str">
        <f t="shared" si="11"/>
        <v/>
      </c>
      <c r="AV30" s="81">
        <v>1000</v>
      </c>
      <c r="AW30" s="44">
        <f t="shared" si="12"/>
        <v>2983.0693750000005</v>
      </c>
      <c r="AX30" s="44">
        <f t="shared" si="13"/>
        <v>4700</v>
      </c>
      <c r="AY30" s="44">
        <f t="shared" si="14"/>
        <v>0</v>
      </c>
      <c r="AZ30" s="61" t="e">
        <f>IF(#REF!="","",#REF!*#REF!*#REF!/1000000/Y30*AV30)</f>
        <v>#REF!</v>
      </c>
      <c r="BA30" s="64"/>
      <c r="BB30" s="33"/>
      <c r="BC30" s="34" t="s">
        <v>171</v>
      </c>
      <c r="BD30" s="34" t="s">
        <v>64</v>
      </c>
      <c r="BE30" s="34" t="s">
        <v>184</v>
      </c>
    </row>
    <row r="31" spans="1:63" ht="24.95" customHeight="1">
      <c r="A31" s="63">
        <v>38</v>
      </c>
      <c r="B31" s="126"/>
      <c r="C31" s="64"/>
      <c r="D31" s="64" t="s">
        <v>72</v>
      </c>
      <c r="E31" s="32"/>
      <c r="F31" s="32" t="s">
        <v>58</v>
      </c>
      <c r="G31" s="93" t="s">
        <v>220</v>
      </c>
      <c r="H31" s="50" t="s">
        <v>173</v>
      </c>
      <c r="I31" s="50" t="s">
        <v>173</v>
      </c>
      <c r="J31" s="51" t="s">
        <v>222</v>
      </c>
      <c r="K31" s="51" t="s">
        <v>222</v>
      </c>
      <c r="L31" s="85" t="s">
        <v>175</v>
      </c>
      <c r="M31" s="34" t="s">
        <v>204</v>
      </c>
      <c r="N31" s="64"/>
      <c r="O31" s="54" t="s">
        <v>224</v>
      </c>
      <c r="P31" s="64"/>
      <c r="Q31" s="32" t="s">
        <v>60</v>
      </c>
      <c r="R31" s="65">
        <f>'[1]Sunny 9.9'!Q41</f>
        <v>1.4</v>
      </c>
      <c r="S31" s="32" t="s">
        <v>61</v>
      </c>
      <c r="T31" s="129"/>
      <c r="U31" s="89">
        <v>12</v>
      </c>
      <c r="V31" s="89">
        <v>7</v>
      </c>
      <c r="W31" s="89">
        <v>13.5</v>
      </c>
      <c r="X31" s="38">
        <v>11</v>
      </c>
      <c r="Y31" s="77">
        <v>1</v>
      </c>
      <c r="Z31" s="40">
        <f t="shared" si="0"/>
        <v>1.134E-3</v>
      </c>
      <c r="AA31" s="41">
        <v>63</v>
      </c>
      <c r="AB31" s="42">
        <f t="shared" si="1"/>
        <v>55555.555555555555</v>
      </c>
      <c r="AC31" s="43">
        <v>2250</v>
      </c>
      <c r="AD31" s="44"/>
      <c r="AE31" s="90" t="s">
        <v>178</v>
      </c>
      <c r="AF31" s="45">
        <v>0.33400000000000002</v>
      </c>
      <c r="AG31" s="44">
        <f t="shared" si="3"/>
        <v>0.46760000000000002</v>
      </c>
      <c r="AH31" s="44">
        <f t="shared" si="4"/>
        <v>1.8675999999999999</v>
      </c>
      <c r="AI31" s="46">
        <v>0</v>
      </c>
      <c r="AJ31" s="44">
        <f t="shared" si="5"/>
        <v>0</v>
      </c>
      <c r="AK31" s="46">
        <v>0</v>
      </c>
      <c r="AL31" s="44">
        <f t="shared" si="6"/>
        <v>0</v>
      </c>
      <c r="AM31" s="47">
        <v>0</v>
      </c>
      <c r="AN31" s="46">
        <v>0</v>
      </c>
      <c r="AO31" s="44">
        <f t="shared" si="7"/>
        <v>0</v>
      </c>
      <c r="AP31" s="44">
        <f t="shared" si="8"/>
        <v>0</v>
      </c>
      <c r="AQ31" s="44">
        <f t="shared" si="9"/>
        <v>1.8675999999999999</v>
      </c>
      <c r="AR31" s="57">
        <f t="shared" si="10"/>
        <v>0.34470175438596495</v>
      </c>
      <c r="AS31" s="88">
        <v>2.85</v>
      </c>
      <c r="AT31" s="67"/>
      <c r="AU31" s="57" t="str">
        <f t="shared" si="11"/>
        <v/>
      </c>
      <c r="AV31" s="81">
        <v>500</v>
      </c>
      <c r="AW31" s="44">
        <f t="shared" si="12"/>
        <v>933.8</v>
      </c>
      <c r="AX31" s="44">
        <f t="shared" si="13"/>
        <v>1425</v>
      </c>
      <c r="AY31" s="44">
        <f t="shared" si="14"/>
        <v>0</v>
      </c>
      <c r="AZ31" s="61" t="e">
        <f>IF(#REF!="","",#REF!*#REF!*#REF!/1000000/Y31*AV31)</f>
        <v>#REF!</v>
      </c>
      <c r="BA31" s="64"/>
      <c r="BB31" s="34"/>
      <c r="BC31" s="34" t="s">
        <v>171</v>
      </c>
      <c r="BD31" s="34" t="s">
        <v>64</v>
      </c>
      <c r="BE31" s="34" t="s">
        <v>184</v>
      </c>
    </row>
    <row r="32" spans="1:63" ht="24.95" customHeight="1">
      <c r="A32" s="63">
        <v>39</v>
      </c>
      <c r="B32" s="126"/>
      <c r="C32" s="64"/>
      <c r="D32" s="64" t="s">
        <v>72</v>
      </c>
      <c r="E32" s="32"/>
      <c r="F32" s="32" t="s">
        <v>58</v>
      </c>
      <c r="G32" s="93" t="s">
        <v>220</v>
      </c>
      <c r="H32" s="50" t="s">
        <v>225</v>
      </c>
      <c r="I32" s="50" t="s">
        <v>226</v>
      </c>
      <c r="J32" s="51" t="s">
        <v>222</v>
      </c>
      <c r="K32" s="51" t="s">
        <v>222</v>
      </c>
      <c r="L32" s="85" t="s">
        <v>182</v>
      </c>
      <c r="M32" s="34" t="s">
        <v>168</v>
      </c>
      <c r="N32" s="64"/>
      <c r="O32" s="54" t="s">
        <v>227</v>
      </c>
      <c r="P32" s="64"/>
      <c r="Q32" s="32" t="s">
        <v>60</v>
      </c>
      <c r="R32" s="65">
        <f>'[1]Sunny 9.9'!Q42</f>
        <v>1.35</v>
      </c>
      <c r="S32" s="32" t="s">
        <v>61</v>
      </c>
      <c r="T32" s="129"/>
      <c r="U32" s="89">
        <v>8.5</v>
      </c>
      <c r="V32" s="89">
        <v>8.5</v>
      </c>
      <c r="W32" s="89">
        <v>13.5</v>
      </c>
      <c r="X32" s="38">
        <v>11</v>
      </c>
      <c r="Y32" s="77">
        <v>1</v>
      </c>
      <c r="Z32" s="40">
        <f t="shared" si="0"/>
        <v>9.7537500000000001E-4</v>
      </c>
      <c r="AA32" s="41">
        <v>63</v>
      </c>
      <c r="AB32" s="42">
        <f t="shared" si="1"/>
        <v>64590.542099192615</v>
      </c>
      <c r="AC32" s="43">
        <v>2250</v>
      </c>
      <c r="AD32" s="44"/>
      <c r="AE32" s="91" t="s">
        <v>178</v>
      </c>
      <c r="AF32" s="45">
        <v>0.33400000000000002</v>
      </c>
      <c r="AG32" s="44">
        <f t="shared" si="3"/>
        <v>0.45090000000000008</v>
      </c>
      <c r="AH32" s="44">
        <f t="shared" si="4"/>
        <v>1.8009000000000002</v>
      </c>
      <c r="AI32" s="46">
        <v>0</v>
      </c>
      <c r="AJ32" s="44">
        <f t="shared" si="5"/>
        <v>0</v>
      </c>
      <c r="AK32" s="46">
        <v>0</v>
      </c>
      <c r="AL32" s="44">
        <f t="shared" si="6"/>
        <v>0</v>
      </c>
      <c r="AM32" s="47">
        <v>0</v>
      </c>
      <c r="AN32" s="46">
        <v>0</v>
      </c>
      <c r="AO32" s="44">
        <f t="shared" si="7"/>
        <v>0</v>
      </c>
      <c r="AP32" s="44">
        <f t="shared" si="8"/>
        <v>0</v>
      </c>
      <c r="AQ32" s="44">
        <f t="shared" si="9"/>
        <v>1.8009000000000002</v>
      </c>
      <c r="AR32" s="57">
        <f t="shared" si="10"/>
        <v>0.36810526315789471</v>
      </c>
      <c r="AS32" s="88">
        <v>2.85</v>
      </c>
      <c r="AT32" s="67"/>
      <c r="AU32" s="57" t="str">
        <f t="shared" si="11"/>
        <v/>
      </c>
      <c r="AV32" s="81">
        <v>500</v>
      </c>
      <c r="AW32" s="44">
        <f t="shared" si="12"/>
        <v>900.45</v>
      </c>
      <c r="AX32" s="44">
        <f t="shared" si="13"/>
        <v>1425</v>
      </c>
      <c r="AY32" s="44">
        <f t="shared" si="14"/>
        <v>0</v>
      </c>
      <c r="AZ32" s="61" t="e">
        <f>IF(#REF!="","",#REF!*#REF!*#REF!/1000000/Y32*AV32)</f>
        <v>#REF!</v>
      </c>
      <c r="BA32" s="64"/>
      <c r="BB32" s="34"/>
      <c r="BC32" s="34" t="s">
        <v>171</v>
      </c>
      <c r="BD32" s="34" t="s">
        <v>64</v>
      </c>
      <c r="BE32" s="34" t="s">
        <v>184</v>
      </c>
    </row>
    <row r="33" spans="1:62" ht="24.95" customHeight="1">
      <c r="A33" s="63">
        <v>40</v>
      </c>
      <c r="B33" s="126"/>
      <c r="C33" s="64"/>
      <c r="D33" s="64" t="s">
        <v>72</v>
      </c>
      <c r="E33" s="32"/>
      <c r="F33" s="32" t="s">
        <v>58</v>
      </c>
      <c r="G33" s="93" t="s">
        <v>220</v>
      </c>
      <c r="H33" s="50" t="s">
        <v>185</v>
      </c>
      <c r="I33" s="50" t="s">
        <v>185</v>
      </c>
      <c r="J33" s="51" t="s">
        <v>222</v>
      </c>
      <c r="K33" s="51" t="s">
        <v>222</v>
      </c>
      <c r="L33" s="85" t="s">
        <v>187</v>
      </c>
      <c r="M33" s="34" t="s">
        <v>168</v>
      </c>
      <c r="N33" s="64"/>
      <c r="O33" s="54" t="s">
        <v>228</v>
      </c>
      <c r="P33" s="64"/>
      <c r="Q33" s="32" t="s">
        <v>60</v>
      </c>
      <c r="R33" s="65">
        <f>'[1]Sunny 9.9'!Q43</f>
        <v>2.25</v>
      </c>
      <c r="S33" s="32" t="s">
        <v>61</v>
      </c>
      <c r="T33" s="129"/>
      <c r="U33" s="89">
        <v>11</v>
      </c>
      <c r="V33" s="89">
        <v>11</v>
      </c>
      <c r="W33" s="89">
        <v>12.5</v>
      </c>
      <c r="X33" s="38">
        <v>11</v>
      </c>
      <c r="Y33" s="77">
        <v>1</v>
      </c>
      <c r="Z33" s="40">
        <f t="shared" si="0"/>
        <v>1.5125E-3</v>
      </c>
      <c r="AA33" s="41">
        <v>63</v>
      </c>
      <c r="AB33" s="42">
        <f t="shared" si="1"/>
        <v>41652.89256198347</v>
      </c>
      <c r="AC33" s="43">
        <v>2250</v>
      </c>
      <c r="AD33" s="44"/>
      <c r="AE33" s="90" t="s">
        <v>178</v>
      </c>
      <c r="AF33" s="45">
        <v>0.33400000000000002</v>
      </c>
      <c r="AG33" s="44">
        <f t="shared" si="3"/>
        <v>0.75150000000000006</v>
      </c>
      <c r="AH33" s="44">
        <f t="shared" si="4"/>
        <v>3.0015000000000001</v>
      </c>
      <c r="AI33" s="46">
        <v>0</v>
      </c>
      <c r="AJ33" s="44">
        <f t="shared" si="5"/>
        <v>0</v>
      </c>
      <c r="AK33" s="46">
        <v>0</v>
      </c>
      <c r="AL33" s="44">
        <f t="shared" si="6"/>
        <v>0</v>
      </c>
      <c r="AM33" s="47">
        <v>0</v>
      </c>
      <c r="AN33" s="46">
        <v>0</v>
      </c>
      <c r="AO33" s="44">
        <f t="shared" si="7"/>
        <v>0</v>
      </c>
      <c r="AP33" s="44">
        <f t="shared" si="8"/>
        <v>0</v>
      </c>
      <c r="AQ33" s="44">
        <f t="shared" si="9"/>
        <v>3.0015000000000001</v>
      </c>
      <c r="AR33" s="57">
        <f t="shared" si="10"/>
        <v>0.29376470588235293</v>
      </c>
      <c r="AS33" s="88">
        <v>4.25</v>
      </c>
      <c r="AT33" s="67"/>
      <c r="AU33" s="57" t="str">
        <f t="shared" si="11"/>
        <v/>
      </c>
      <c r="AV33" s="81">
        <v>500</v>
      </c>
      <c r="AW33" s="44">
        <f t="shared" si="12"/>
        <v>1500.75</v>
      </c>
      <c r="AX33" s="44">
        <f t="shared" si="13"/>
        <v>2125</v>
      </c>
      <c r="AY33" s="44">
        <f t="shared" si="14"/>
        <v>0</v>
      </c>
      <c r="AZ33" s="61" t="e">
        <f>IF(#REF!="","",#REF!*#REF!*#REF!/1000000/Y33*AV33)</f>
        <v>#REF!</v>
      </c>
      <c r="BA33" s="64"/>
      <c r="BB33" s="34"/>
      <c r="BC33" s="34" t="s">
        <v>171</v>
      </c>
      <c r="BD33" s="34" t="s">
        <v>64</v>
      </c>
      <c r="BE33" s="34" t="s">
        <v>184</v>
      </c>
    </row>
    <row r="34" spans="1:62" ht="24.95" customHeight="1">
      <c r="A34" s="63">
        <v>41</v>
      </c>
      <c r="B34" s="126"/>
      <c r="C34" s="64"/>
      <c r="D34" s="64" t="s">
        <v>72</v>
      </c>
      <c r="E34" s="32"/>
      <c r="F34" s="32" t="s">
        <v>58</v>
      </c>
      <c r="G34" s="93" t="s">
        <v>220</v>
      </c>
      <c r="H34" s="50" t="s">
        <v>229</v>
      </c>
      <c r="I34" s="50" t="s">
        <v>230</v>
      </c>
      <c r="J34" s="51" t="s">
        <v>222</v>
      </c>
      <c r="K34" s="51" t="s">
        <v>222</v>
      </c>
      <c r="L34" s="85" t="s">
        <v>193</v>
      </c>
      <c r="M34" s="34" t="s">
        <v>168</v>
      </c>
      <c r="N34" s="64"/>
      <c r="O34" s="54" t="s">
        <v>231</v>
      </c>
      <c r="P34" s="64"/>
      <c r="Q34" s="32" t="s">
        <v>60</v>
      </c>
      <c r="R34" s="65">
        <f>'[1]Sunny 9.9'!Q44</f>
        <v>1.35</v>
      </c>
      <c r="S34" s="32" t="s">
        <v>61</v>
      </c>
      <c r="T34" s="129"/>
      <c r="U34" s="89">
        <v>11</v>
      </c>
      <c r="V34" s="89">
        <v>3.5</v>
      </c>
      <c r="W34" s="89">
        <v>16</v>
      </c>
      <c r="X34" s="38">
        <v>11</v>
      </c>
      <c r="Y34" s="77">
        <v>1</v>
      </c>
      <c r="Z34" s="40">
        <f t="shared" si="0"/>
        <v>6.1600000000000001E-4</v>
      </c>
      <c r="AA34" s="41">
        <v>63</v>
      </c>
      <c r="AB34" s="42">
        <f t="shared" si="1"/>
        <v>102272.72727272726</v>
      </c>
      <c r="AC34" s="43">
        <v>2250</v>
      </c>
      <c r="AD34" s="44"/>
      <c r="AE34" s="90" t="s">
        <v>178</v>
      </c>
      <c r="AF34" s="45">
        <v>0.33400000000000002</v>
      </c>
      <c r="AG34" s="44">
        <f t="shared" ref="AG34:AG65" si="17">IF(ISERROR(R34*AF34),"",R34*AF34)</f>
        <v>0.45090000000000008</v>
      </c>
      <c r="AH34" s="44">
        <f t="shared" ref="AH34:AH65" si="18">IF(ISERROR(R34+AD34+AG34),"",R34+AD34+AG34)</f>
        <v>1.8009000000000002</v>
      </c>
      <c r="AI34" s="46">
        <v>0</v>
      </c>
      <c r="AJ34" s="44">
        <f t="shared" si="5"/>
        <v>0</v>
      </c>
      <c r="AK34" s="46">
        <v>0</v>
      </c>
      <c r="AL34" s="44">
        <f t="shared" si="6"/>
        <v>0</v>
      </c>
      <c r="AM34" s="47">
        <v>0</v>
      </c>
      <c r="AN34" s="46">
        <v>0</v>
      </c>
      <c r="AO34" s="44">
        <f t="shared" si="7"/>
        <v>0</v>
      </c>
      <c r="AP34" s="44">
        <f t="shared" si="8"/>
        <v>0</v>
      </c>
      <c r="AQ34" s="44">
        <f t="shared" si="9"/>
        <v>1.8009000000000002</v>
      </c>
      <c r="AR34" s="57">
        <f t="shared" si="10"/>
        <v>0.35682142857142846</v>
      </c>
      <c r="AS34" s="88">
        <v>2.8</v>
      </c>
      <c r="AT34" s="67"/>
      <c r="AU34" s="57" t="str">
        <f t="shared" si="11"/>
        <v/>
      </c>
      <c r="AV34" s="81">
        <v>500</v>
      </c>
      <c r="AW34" s="44">
        <f t="shared" si="12"/>
        <v>900.45</v>
      </c>
      <c r="AX34" s="44">
        <f t="shared" si="13"/>
        <v>1400</v>
      </c>
      <c r="AY34" s="44">
        <f t="shared" si="14"/>
        <v>0</v>
      </c>
      <c r="AZ34" s="61" t="e">
        <f>IF(#REF!="","",#REF!*#REF!*#REF!/1000000/Y34*AV34)</f>
        <v>#REF!</v>
      </c>
      <c r="BA34" s="64"/>
      <c r="BB34" s="34"/>
      <c r="BC34" s="34" t="s">
        <v>171</v>
      </c>
      <c r="BD34" s="34" t="s">
        <v>64</v>
      </c>
      <c r="BE34" s="34" t="s">
        <v>184</v>
      </c>
    </row>
    <row r="35" spans="1:62" ht="24.95" customHeight="1">
      <c r="A35" s="63">
        <v>42</v>
      </c>
      <c r="B35" s="126"/>
      <c r="C35" s="64"/>
      <c r="D35" s="64" t="s">
        <v>72</v>
      </c>
      <c r="E35" s="32"/>
      <c r="F35" s="32" t="s">
        <v>58</v>
      </c>
      <c r="G35" s="93" t="s">
        <v>220</v>
      </c>
      <c r="H35" s="50" t="s">
        <v>195</v>
      </c>
      <c r="I35" s="50" t="s">
        <v>232</v>
      </c>
      <c r="J35" s="51" t="s">
        <v>222</v>
      </c>
      <c r="K35" s="51" t="s">
        <v>222</v>
      </c>
      <c r="L35" s="85" t="s">
        <v>198</v>
      </c>
      <c r="M35" s="34" t="s">
        <v>168</v>
      </c>
      <c r="N35" s="64"/>
      <c r="O35" s="54" t="s">
        <v>233</v>
      </c>
      <c r="P35" s="64"/>
      <c r="Q35" s="32" t="s">
        <v>60</v>
      </c>
      <c r="R35" s="65">
        <f>'[1]Sunny 9.9'!Q45</f>
        <v>2.6</v>
      </c>
      <c r="S35" s="32" t="s">
        <v>61</v>
      </c>
      <c r="T35" s="129"/>
      <c r="U35" s="86">
        <v>15</v>
      </c>
      <c r="V35" s="86">
        <v>3.5</v>
      </c>
      <c r="W35" s="86">
        <v>27.5</v>
      </c>
      <c r="X35" s="38">
        <v>11</v>
      </c>
      <c r="Y35" s="77">
        <v>1</v>
      </c>
      <c r="Z35" s="40">
        <f t="shared" si="0"/>
        <v>1.4437499999999999E-3</v>
      </c>
      <c r="AA35" s="41">
        <v>63</v>
      </c>
      <c r="AB35" s="42">
        <f t="shared" si="1"/>
        <v>43636.36363636364</v>
      </c>
      <c r="AC35" s="43">
        <v>2250</v>
      </c>
      <c r="AD35" s="44">
        <f t="shared" si="2"/>
        <v>5.1562499999999997E-2</v>
      </c>
      <c r="AE35" s="90" t="s">
        <v>178</v>
      </c>
      <c r="AF35" s="45">
        <v>0.33400000000000002</v>
      </c>
      <c r="AG35" s="44">
        <f t="shared" si="17"/>
        <v>0.86840000000000006</v>
      </c>
      <c r="AH35" s="44">
        <f t="shared" si="18"/>
        <v>3.5199625000000001</v>
      </c>
      <c r="AI35" s="46">
        <v>0</v>
      </c>
      <c r="AJ35" s="44">
        <f t="shared" si="5"/>
        <v>0</v>
      </c>
      <c r="AK35" s="46">
        <v>0</v>
      </c>
      <c r="AL35" s="44">
        <f t="shared" si="6"/>
        <v>0</v>
      </c>
      <c r="AM35" s="47">
        <v>0</v>
      </c>
      <c r="AN35" s="46">
        <v>0</v>
      </c>
      <c r="AO35" s="44">
        <f t="shared" si="7"/>
        <v>0</v>
      </c>
      <c r="AP35" s="44">
        <f t="shared" si="8"/>
        <v>0</v>
      </c>
      <c r="AQ35" s="44">
        <f t="shared" si="9"/>
        <v>3.5199625000000001</v>
      </c>
      <c r="AR35" s="57">
        <f t="shared" si="10"/>
        <v>0.28889646464646462</v>
      </c>
      <c r="AS35" s="88">
        <v>4.95</v>
      </c>
      <c r="AT35" s="67"/>
      <c r="AU35" s="57" t="str">
        <f t="shared" si="11"/>
        <v/>
      </c>
      <c r="AV35" s="81">
        <v>500</v>
      </c>
      <c r="AW35" s="44">
        <f t="shared" si="12"/>
        <v>1759.98125</v>
      </c>
      <c r="AX35" s="44">
        <f t="shared" si="13"/>
        <v>2475</v>
      </c>
      <c r="AY35" s="44">
        <f t="shared" si="14"/>
        <v>0</v>
      </c>
      <c r="AZ35" s="61" t="e">
        <f>IF(#REF!="","",#REF!*#REF!*#REF!/1000000/Y35*AV35)</f>
        <v>#REF!</v>
      </c>
      <c r="BA35" s="64"/>
      <c r="BB35" s="34"/>
      <c r="BC35" s="34" t="s">
        <v>171</v>
      </c>
      <c r="BD35" s="34" t="s">
        <v>64</v>
      </c>
      <c r="BE35" s="34" t="s">
        <v>234</v>
      </c>
    </row>
    <row r="36" spans="1:62" ht="24.95" customHeight="1">
      <c r="A36" s="63">
        <v>43</v>
      </c>
      <c r="B36" s="126"/>
      <c r="C36" s="64"/>
      <c r="D36" s="64" t="s">
        <v>72</v>
      </c>
      <c r="E36" s="32"/>
      <c r="F36" s="32" t="s">
        <v>58</v>
      </c>
      <c r="G36" s="93" t="s">
        <v>220</v>
      </c>
      <c r="H36" s="50" t="s">
        <v>235</v>
      </c>
      <c r="I36" s="50" t="s">
        <v>235</v>
      </c>
      <c r="J36" s="51" t="s">
        <v>222</v>
      </c>
      <c r="K36" s="51" t="s">
        <v>222</v>
      </c>
      <c r="L36" s="85" t="s">
        <v>203</v>
      </c>
      <c r="M36" s="34" t="s">
        <v>199</v>
      </c>
      <c r="N36" s="64"/>
      <c r="O36" s="54" t="s">
        <v>236</v>
      </c>
      <c r="P36" s="64"/>
      <c r="Q36" s="32" t="s">
        <v>60</v>
      </c>
      <c r="R36" s="65">
        <f>'[1]Sunny 9.9'!Q46</f>
        <v>2.25</v>
      </c>
      <c r="S36" s="32" t="s">
        <v>61</v>
      </c>
      <c r="T36" s="129"/>
      <c r="U36" s="86">
        <v>16</v>
      </c>
      <c r="V36" s="86">
        <v>9</v>
      </c>
      <c r="W36" s="86">
        <v>12</v>
      </c>
      <c r="X36" s="38">
        <v>11</v>
      </c>
      <c r="Y36" s="77">
        <v>1</v>
      </c>
      <c r="Z36" s="40">
        <f t="shared" si="0"/>
        <v>1.7279999999999999E-3</v>
      </c>
      <c r="AA36" s="41">
        <v>63</v>
      </c>
      <c r="AB36" s="42">
        <f t="shared" si="1"/>
        <v>36458.333333333336</v>
      </c>
      <c r="AC36" s="43">
        <v>2250</v>
      </c>
      <c r="AD36" s="44">
        <f t="shared" si="2"/>
        <v>6.1714285714285708E-2</v>
      </c>
      <c r="AE36" s="90" t="s">
        <v>178</v>
      </c>
      <c r="AF36" s="45">
        <v>0.33400000000000002</v>
      </c>
      <c r="AG36" s="44">
        <f t="shared" si="17"/>
        <v>0.75150000000000006</v>
      </c>
      <c r="AH36" s="44">
        <f t="shared" si="18"/>
        <v>3.0632142857142859</v>
      </c>
      <c r="AI36" s="46">
        <v>0</v>
      </c>
      <c r="AJ36" s="44">
        <f t="shared" si="5"/>
        <v>0</v>
      </c>
      <c r="AK36" s="46">
        <v>0</v>
      </c>
      <c r="AL36" s="44">
        <f t="shared" si="6"/>
        <v>0</v>
      </c>
      <c r="AM36" s="47">
        <v>0</v>
      </c>
      <c r="AN36" s="46">
        <v>0</v>
      </c>
      <c r="AO36" s="44">
        <f t="shared" si="7"/>
        <v>0</v>
      </c>
      <c r="AP36" s="44">
        <f t="shared" si="8"/>
        <v>0</v>
      </c>
      <c r="AQ36" s="44">
        <f t="shared" si="9"/>
        <v>3.0632142857142859</v>
      </c>
      <c r="AR36" s="57">
        <f t="shared" si="10"/>
        <v>0.35511278195488716</v>
      </c>
      <c r="AS36" s="88">
        <v>4.75</v>
      </c>
      <c r="AT36" s="67"/>
      <c r="AU36" s="57" t="str">
        <f t="shared" si="11"/>
        <v/>
      </c>
      <c r="AV36" s="81">
        <v>500</v>
      </c>
      <c r="AW36" s="44">
        <f t="shared" si="12"/>
        <v>1531.6071428571429</v>
      </c>
      <c r="AX36" s="44">
        <f t="shared" si="13"/>
        <v>2375</v>
      </c>
      <c r="AY36" s="44">
        <f t="shared" si="14"/>
        <v>0</v>
      </c>
      <c r="AZ36" s="61" t="e">
        <f>IF(#REF!="","",#REF!*#REF!*#REF!/1000000/Y36*AV36)</f>
        <v>#REF!</v>
      </c>
      <c r="BA36" s="64"/>
      <c r="BB36" s="34"/>
      <c r="BC36" s="34" t="s">
        <v>171</v>
      </c>
      <c r="BD36" s="34" t="s">
        <v>64</v>
      </c>
      <c r="BE36" s="34" t="s">
        <v>184</v>
      </c>
    </row>
    <row r="37" spans="1:62" ht="24.95" customHeight="1">
      <c r="A37" s="63">
        <v>44</v>
      </c>
      <c r="B37" s="126"/>
      <c r="C37" s="64"/>
      <c r="D37" s="64" t="s">
        <v>72</v>
      </c>
      <c r="E37" s="32"/>
      <c r="F37" s="32" t="s">
        <v>58</v>
      </c>
      <c r="G37" s="93" t="s">
        <v>220</v>
      </c>
      <c r="H37" s="92" t="s">
        <v>207</v>
      </c>
      <c r="I37" s="92" t="s">
        <v>206</v>
      </c>
      <c r="J37" s="51" t="s">
        <v>222</v>
      </c>
      <c r="K37" s="51" t="s">
        <v>222</v>
      </c>
      <c r="L37" s="33" t="s">
        <v>208</v>
      </c>
      <c r="M37" s="34" t="s">
        <v>168</v>
      </c>
      <c r="N37" s="64"/>
      <c r="O37" s="54" t="s">
        <v>237</v>
      </c>
      <c r="P37" s="64"/>
      <c r="Q37" s="32" t="s">
        <v>60</v>
      </c>
      <c r="R37" s="65">
        <f>'[1]Sunny 9.9'!Q47</f>
        <v>3.72</v>
      </c>
      <c r="S37" s="32" t="s">
        <v>61</v>
      </c>
      <c r="T37" s="129"/>
      <c r="U37" s="38">
        <v>11</v>
      </c>
      <c r="V37" s="38">
        <v>11</v>
      </c>
      <c r="W37" s="38">
        <v>40.5</v>
      </c>
      <c r="X37" s="38">
        <v>11</v>
      </c>
      <c r="Y37" s="77">
        <v>1</v>
      </c>
      <c r="Z37" s="40">
        <f t="shared" si="0"/>
        <v>4.9005000000000003E-3</v>
      </c>
      <c r="AA37" s="41">
        <v>63</v>
      </c>
      <c r="AB37" s="42">
        <f t="shared" si="1"/>
        <v>12855.831037649219</v>
      </c>
      <c r="AC37" s="43">
        <v>2250</v>
      </c>
      <c r="AD37" s="44">
        <f t="shared" si="2"/>
        <v>0.17501785714285714</v>
      </c>
      <c r="AE37" s="90" t="s">
        <v>178</v>
      </c>
      <c r="AF37" s="45">
        <v>0.33400000000000002</v>
      </c>
      <c r="AG37" s="44">
        <f t="shared" si="17"/>
        <v>1.24248</v>
      </c>
      <c r="AH37" s="44">
        <f t="shared" si="18"/>
        <v>5.1374978571428578</v>
      </c>
      <c r="AI37" s="46">
        <v>0</v>
      </c>
      <c r="AJ37" s="44">
        <f t="shared" si="5"/>
        <v>0</v>
      </c>
      <c r="AK37" s="46">
        <v>0</v>
      </c>
      <c r="AL37" s="44">
        <f t="shared" si="6"/>
        <v>0</v>
      </c>
      <c r="AM37" s="47">
        <v>0</v>
      </c>
      <c r="AN37" s="46">
        <v>0</v>
      </c>
      <c r="AO37" s="44">
        <f t="shared" si="7"/>
        <v>0</v>
      </c>
      <c r="AP37" s="44">
        <f t="shared" si="8"/>
        <v>0</v>
      </c>
      <c r="AQ37" s="44">
        <f t="shared" si="9"/>
        <v>5.1374978571428578</v>
      </c>
      <c r="AR37" s="57">
        <f t="shared" si="10"/>
        <v>0.28146883116883109</v>
      </c>
      <c r="AS37" s="88">
        <v>7.15</v>
      </c>
      <c r="AT37" s="67"/>
      <c r="AU37" s="57" t="str">
        <f t="shared" si="11"/>
        <v/>
      </c>
      <c r="AV37" s="81">
        <v>500</v>
      </c>
      <c r="AW37" s="44">
        <f t="shared" si="12"/>
        <v>2568.7489285714287</v>
      </c>
      <c r="AX37" s="44">
        <f t="shared" si="13"/>
        <v>3575</v>
      </c>
      <c r="AY37" s="44">
        <f t="shared" si="14"/>
        <v>0</v>
      </c>
      <c r="AZ37" s="61" t="e">
        <f>IF(#REF!="","",#REF!*#REF!*#REF!/1000000/Y37*AV37)</f>
        <v>#REF!</v>
      </c>
      <c r="BA37" s="64"/>
      <c r="BB37" s="34"/>
      <c r="BC37" s="34" t="s">
        <v>171</v>
      </c>
      <c r="BD37" s="34" t="s">
        <v>64</v>
      </c>
      <c r="BE37" s="34" t="s">
        <v>234</v>
      </c>
    </row>
    <row r="38" spans="1:62" ht="24.95" customHeight="1">
      <c r="A38" s="63">
        <v>45</v>
      </c>
      <c r="B38" s="126"/>
      <c r="C38" s="64"/>
      <c r="D38" s="64" t="s">
        <v>72</v>
      </c>
      <c r="E38" s="32"/>
      <c r="F38" s="32" t="s">
        <v>58</v>
      </c>
      <c r="G38" s="93" t="s">
        <v>220</v>
      </c>
      <c r="H38" s="50" t="s">
        <v>238</v>
      </c>
      <c r="I38" s="50" t="s">
        <v>212</v>
      </c>
      <c r="J38" s="51" t="s">
        <v>222</v>
      </c>
      <c r="K38" s="51" t="s">
        <v>222</v>
      </c>
      <c r="L38" s="33" t="s">
        <v>213</v>
      </c>
      <c r="M38" s="34" t="s">
        <v>168</v>
      </c>
      <c r="N38" s="64"/>
      <c r="O38" s="54" t="s">
        <v>239</v>
      </c>
      <c r="P38" s="64"/>
      <c r="Q38" s="32" t="s">
        <v>60</v>
      </c>
      <c r="R38" s="65">
        <f>'[1]Sunny 9.9'!Q48</f>
        <v>3.82</v>
      </c>
      <c r="S38" s="32" t="s">
        <v>61</v>
      </c>
      <c r="T38" s="129"/>
      <c r="U38" s="38">
        <v>15.5</v>
      </c>
      <c r="V38" s="38">
        <v>15.5</v>
      </c>
      <c r="W38" s="38">
        <v>17</v>
      </c>
      <c r="X38" s="38">
        <v>11</v>
      </c>
      <c r="Y38" s="77">
        <v>1</v>
      </c>
      <c r="Z38" s="40">
        <f t="shared" si="0"/>
        <v>4.0842500000000002E-3</v>
      </c>
      <c r="AA38" s="41">
        <v>63</v>
      </c>
      <c r="AB38" s="42">
        <f t="shared" si="1"/>
        <v>15425.108649078777</v>
      </c>
      <c r="AC38" s="43">
        <v>2250</v>
      </c>
      <c r="AD38" s="44">
        <f t="shared" si="2"/>
        <v>0.14586607142857144</v>
      </c>
      <c r="AE38" s="90" t="s">
        <v>178</v>
      </c>
      <c r="AF38" s="45">
        <v>0.33400000000000002</v>
      </c>
      <c r="AG38" s="44">
        <f t="shared" si="17"/>
        <v>1.2758800000000001</v>
      </c>
      <c r="AH38" s="44">
        <f t="shared" si="18"/>
        <v>5.2417460714285715</v>
      </c>
      <c r="AI38" s="46">
        <v>0</v>
      </c>
      <c r="AJ38" s="44">
        <f t="shared" si="5"/>
        <v>0</v>
      </c>
      <c r="AK38" s="46">
        <v>0</v>
      </c>
      <c r="AL38" s="44">
        <f t="shared" si="6"/>
        <v>0</v>
      </c>
      <c r="AM38" s="47">
        <v>0</v>
      </c>
      <c r="AN38" s="46">
        <v>0</v>
      </c>
      <c r="AO38" s="44">
        <f t="shared" si="7"/>
        <v>0</v>
      </c>
      <c r="AP38" s="44">
        <f t="shared" si="8"/>
        <v>0</v>
      </c>
      <c r="AQ38" s="44">
        <f t="shared" si="9"/>
        <v>5.2417460714285715</v>
      </c>
      <c r="AR38" s="57">
        <f t="shared" si="10"/>
        <v>0.30572899716177859</v>
      </c>
      <c r="AS38" s="88">
        <v>7.55</v>
      </c>
      <c r="AT38" s="67"/>
      <c r="AU38" s="57" t="str">
        <f t="shared" si="11"/>
        <v/>
      </c>
      <c r="AV38" s="81">
        <v>500</v>
      </c>
      <c r="AW38" s="44">
        <f t="shared" si="12"/>
        <v>2620.8730357142858</v>
      </c>
      <c r="AX38" s="44">
        <f t="shared" si="13"/>
        <v>3775</v>
      </c>
      <c r="AY38" s="44">
        <f t="shared" si="14"/>
        <v>0</v>
      </c>
      <c r="AZ38" s="61" t="e">
        <f>IF(#REF!="","",#REF!*#REF!*#REF!/1000000/Y38*AV38)</f>
        <v>#REF!</v>
      </c>
      <c r="BA38" s="64"/>
      <c r="BB38" s="33"/>
      <c r="BC38" s="34" t="s">
        <v>171</v>
      </c>
      <c r="BD38" s="34" t="s">
        <v>64</v>
      </c>
      <c r="BE38" s="34" t="s">
        <v>184</v>
      </c>
    </row>
    <row r="39" spans="1:62" ht="24.95" customHeight="1">
      <c r="A39" s="63">
        <v>46</v>
      </c>
      <c r="B39" s="127"/>
      <c r="C39" s="64"/>
      <c r="D39" s="64" t="s">
        <v>72</v>
      </c>
      <c r="E39" s="32"/>
      <c r="F39" s="32" t="s">
        <v>58</v>
      </c>
      <c r="G39" s="93" t="s">
        <v>220</v>
      </c>
      <c r="H39" s="50" t="s">
        <v>216</v>
      </c>
      <c r="I39" s="50" t="s">
        <v>240</v>
      </c>
      <c r="J39" s="51" t="s">
        <v>222</v>
      </c>
      <c r="K39" s="51" t="s">
        <v>222</v>
      </c>
      <c r="L39" s="33" t="s">
        <v>218</v>
      </c>
      <c r="M39" s="34" t="s">
        <v>168</v>
      </c>
      <c r="N39" s="64"/>
      <c r="O39" s="54" t="s">
        <v>241</v>
      </c>
      <c r="P39" s="64"/>
      <c r="Q39" s="32" t="s">
        <v>60</v>
      </c>
      <c r="R39" s="65">
        <f>'[1]Sunny 9.9'!Q49</f>
        <v>6.35</v>
      </c>
      <c r="S39" s="32" t="s">
        <v>61</v>
      </c>
      <c r="T39" s="129"/>
      <c r="U39" s="38">
        <v>21.5</v>
      </c>
      <c r="V39" s="38">
        <v>21.5</v>
      </c>
      <c r="W39" s="38">
        <v>27.5</v>
      </c>
      <c r="X39" s="38">
        <v>11</v>
      </c>
      <c r="Y39" s="77">
        <v>1</v>
      </c>
      <c r="Z39" s="40">
        <f t="shared" si="0"/>
        <v>1.2711874999999999E-2</v>
      </c>
      <c r="AA39" s="41">
        <v>63</v>
      </c>
      <c r="AB39" s="42">
        <f t="shared" si="1"/>
        <v>4955.9958700034422</v>
      </c>
      <c r="AC39" s="43">
        <v>2250</v>
      </c>
      <c r="AD39" s="44">
        <f t="shared" si="2"/>
        <v>0.45399553571428569</v>
      </c>
      <c r="AE39" s="90" t="s">
        <v>178</v>
      </c>
      <c r="AF39" s="45">
        <v>0.33400000000000002</v>
      </c>
      <c r="AG39" s="44">
        <f t="shared" si="17"/>
        <v>2.1208999999999998</v>
      </c>
      <c r="AH39" s="44">
        <f t="shared" si="18"/>
        <v>8.9248955357142847</v>
      </c>
      <c r="AI39" s="46">
        <v>0</v>
      </c>
      <c r="AJ39" s="44">
        <f t="shared" si="5"/>
        <v>0</v>
      </c>
      <c r="AK39" s="46">
        <v>0</v>
      </c>
      <c r="AL39" s="44">
        <f t="shared" si="6"/>
        <v>0</v>
      </c>
      <c r="AM39" s="47">
        <v>0</v>
      </c>
      <c r="AN39" s="46">
        <v>0</v>
      </c>
      <c r="AO39" s="44">
        <f t="shared" si="7"/>
        <v>0</v>
      </c>
      <c r="AP39" s="44">
        <f t="shared" si="8"/>
        <v>0</v>
      </c>
      <c r="AQ39" s="44">
        <f t="shared" si="9"/>
        <v>8.9248955357142847</v>
      </c>
      <c r="AR39" s="57">
        <f t="shared" si="10"/>
        <v>0.30274253627232156</v>
      </c>
      <c r="AS39" s="88">
        <v>12.8</v>
      </c>
      <c r="AT39" s="67"/>
      <c r="AU39" s="57" t="str">
        <f t="shared" si="11"/>
        <v/>
      </c>
      <c r="AV39" s="81">
        <v>500</v>
      </c>
      <c r="AW39" s="44">
        <f t="shared" si="12"/>
        <v>4462.447767857142</v>
      </c>
      <c r="AX39" s="44">
        <f t="shared" si="13"/>
        <v>6400</v>
      </c>
      <c r="AY39" s="44">
        <f t="shared" si="14"/>
        <v>0</v>
      </c>
      <c r="AZ39" s="61" t="e">
        <f>IF(#REF!="","",#REF!*#REF!*#REF!/1000000/Y39*AV39)</f>
        <v>#REF!</v>
      </c>
      <c r="BA39" s="64"/>
      <c r="BB39" s="33"/>
      <c r="BC39" s="34" t="s">
        <v>171</v>
      </c>
      <c r="BD39" s="34" t="s">
        <v>64</v>
      </c>
      <c r="BE39" s="34" t="s">
        <v>242</v>
      </c>
    </row>
    <row r="40" spans="1:62" ht="24.95" customHeight="1">
      <c r="A40" s="63">
        <v>47</v>
      </c>
      <c r="B40" s="125"/>
      <c r="C40" s="64"/>
      <c r="D40" s="30" t="s">
        <v>57</v>
      </c>
      <c r="E40" s="32" t="s">
        <v>243</v>
      </c>
      <c r="F40" s="32" t="s">
        <v>58</v>
      </c>
      <c r="G40" s="73" t="s">
        <v>244</v>
      </c>
      <c r="H40" s="74" t="s">
        <v>131</v>
      </c>
      <c r="I40" s="74" t="s">
        <v>132</v>
      </c>
      <c r="J40" s="33" t="s">
        <v>133</v>
      </c>
      <c r="K40" s="33" t="s">
        <v>133</v>
      </c>
      <c r="L40" s="74" t="s">
        <v>245</v>
      </c>
      <c r="M40" s="33" t="s">
        <v>246</v>
      </c>
      <c r="N40" s="64"/>
      <c r="O40" s="94" t="s">
        <v>247</v>
      </c>
      <c r="P40" s="64"/>
      <c r="Q40" s="32" t="s">
        <v>60</v>
      </c>
      <c r="R40" s="65">
        <f>'[1]Sunny 9.9'!Q50</f>
        <v>2.5299999999999998</v>
      </c>
      <c r="S40" s="32" t="s">
        <v>61</v>
      </c>
      <c r="T40" s="129" t="s">
        <v>248</v>
      </c>
      <c r="U40" s="76">
        <v>18.7</v>
      </c>
      <c r="V40" s="76">
        <v>10.9</v>
      </c>
      <c r="W40" s="76">
        <v>23.4</v>
      </c>
      <c r="X40" s="38">
        <v>11</v>
      </c>
      <c r="Y40" s="77">
        <v>2</v>
      </c>
      <c r="Z40" s="40">
        <f t="shared" si="0"/>
        <v>4.7696220000000003E-3</v>
      </c>
      <c r="AA40" s="41">
        <v>63</v>
      </c>
      <c r="AB40" s="42">
        <f t="shared" si="1"/>
        <v>26417.187777144602</v>
      </c>
      <c r="AC40" s="43">
        <v>2250</v>
      </c>
      <c r="AD40" s="44">
        <f t="shared" si="2"/>
        <v>8.5171821428571437E-2</v>
      </c>
      <c r="AE40" s="78" t="s">
        <v>138</v>
      </c>
      <c r="AF40" s="56">
        <v>0.318</v>
      </c>
      <c r="AG40" s="44">
        <f t="shared" si="17"/>
        <v>0.80453999999999992</v>
      </c>
      <c r="AH40" s="44">
        <f t="shared" si="18"/>
        <v>3.4197118214285709</v>
      </c>
      <c r="AI40" s="46">
        <v>0</v>
      </c>
      <c r="AJ40" s="44">
        <f t="shared" si="5"/>
        <v>0</v>
      </c>
      <c r="AK40" s="69">
        <v>0.06</v>
      </c>
      <c r="AL40" s="44">
        <f t="shared" si="6"/>
        <v>0.33900000000000002</v>
      </c>
      <c r="AM40" s="47">
        <v>0</v>
      </c>
      <c r="AN40" s="46">
        <v>0</v>
      </c>
      <c r="AO40" s="44">
        <f t="shared" si="7"/>
        <v>0</v>
      </c>
      <c r="AP40" s="44">
        <f t="shared" si="8"/>
        <v>0.33900000000000002</v>
      </c>
      <c r="AQ40" s="44">
        <f t="shared" si="9"/>
        <v>3.7587118214285709</v>
      </c>
      <c r="AR40" s="57">
        <f t="shared" si="10"/>
        <v>0.3347412705436158</v>
      </c>
      <c r="AS40" s="88">
        <v>5.65</v>
      </c>
      <c r="AT40" s="67"/>
      <c r="AU40" s="57" t="str">
        <f t="shared" si="11"/>
        <v/>
      </c>
      <c r="AV40" s="81">
        <v>1000</v>
      </c>
      <c r="AW40" s="44">
        <f t="shared" si="12"/>
        <v>3758.7118214285711</v>
      </c>
      <c r="AX40" s="44">
        <f t="shared" si="13"/>
        <v>5650</v>
      </c>
      <c r="AY40" s="44">
        <f t="shared" si="14"/>
        <v>0</v>
      </c>
      <c r="AZ40" s="61" t="e">
        <f>IF(#REF!="","",#REF!*#REF!*#REF!/1000000/Y40*AV40)</f>
        <v>#REF!</v>
      </c>
      <c r="BA40" s="64"/>
      <c r="BB40" s="33"/>
      <c r="BC40" s="33" t="s">
        <v>63</v>
      </c>
      <c r="BD40" s="34" t="s">
        <v>64</v>
      </c>
      <c r="BE40" s="34" t="s">
        <v>139</v>
      </c>
      <c r="BH40" s="95">
        <v>4.96</v>
      </c>
      <c r="BI40" s="2">
        <f>BH40*1.07</f>
        <v>5.3071999999999999</v>
      </c>
      <c r="BJ40" s="6">
        <f>MROUND(BI40,0.05)</f>
        <v>5.3000000000000007</v>
      </c>
    </row>
    <row r="41" spans="1:62" ht="24.95" customHeight="1">
      <c r="A41" s="63">
        <v>48</v>
      </c>
      <c r="B41" s="126"/>
      <c r="C41" s="64"/>
      <c r="D41" s="30" t="s">
        <v>57</v>
      </c>
      <c r="E41" s="32" t="s">
        <v>243</v>
      </c>
      <c r="F41" s="32" t="s">
        <v>58</v>
      </c>
      <c r="G41" s="73" t="s">
        <v>244</v>
      </c>
      <c r="H41" s="83" t="s">
        <v>249</v>
      </c>
      <c r="I41" s="83" t="s">
        <v>142</v>
      </c>
      <c r="J41" s="33" t="s">
        <v>133</v>
      </c>
      <c r="K41" s="33" t="s">
        <v>133</v>
      </c>
      <c r="L41" s="74" t="s">
        <v>250</v>
      </c>
      <c r="M41" s="33" t="s">
        <v>246</v>
      </c>
      <c r="N41" s="64"/>
      <c r="O41" s="94" t="s">
        <v>251</v>
      </c>
      <c r="P41" s="64"/>
      <c r="Q41" s="32" t="s">
        <v>60</v>
      </c>
      <c r="R41" s="65">
        <f>'[1]Sunny 9.9'!Q51</f>
        <v>1.83</v>
      </c>
      <c r="S41" s="32" t="s">
        <v>61</v>
      </c>
      <c r="T41" s="129"/>
      <c r="U41" s="76">
        <v>12.8</v>
      </c>
      <c r="V41" s="76">
        <v>8.6999999999999993</v>
      </c>
      <c r="W41" s="76">
        <v>12.6</v>
      </c>
      <c r="X41" s="38">
        <v>11</v>
      </c>
      <c r="Y41" s="77">
        <v>1</v>
      </c>
      <c r="Z41" s="40">
        <f t="shared" si="0"/>
        <v>1.4031359999999999E-3</v>
      </c>
      <c r="AA41" s="41">
        <v>63</v>
      </c>
      <c r="AB41" s="42">
        <f t="shared" si="1"/>
        <v>44899.425287356324</v>
      </c>
      <c r="AC41" s="43">
        <v>2250</v>
      </c>
      <c r="AD41" s="44">
        <f t="shared" si="2"/>
        <v>5.0111999999999997E-2</v>
      </c>
      <c r="AE41" s="78" t="s">
        <v>145</v>
      </c>
      <c r="AF41" s="56">
        <v>0.36</v>
      </c>
      <c r="AG41" s="44">
        <f t="shared" si="17"/>
        <v>0.65880000000000005</v>
      </c>
      <c r="AH41" s="44">
        <f t="shared" si="18"/>
        <v>2.5389119999999998</v>
      </c>
      <c r="AI41" s="46">
        <v>0</v>
      </c>
      <c r="AJ41" s="44">
        <f t="shared" si="5"/>
        <v>0</v>
      </c>
      <c r="AK41" s="69">
        <v>0.06</v>
      </c>
      <c r="AL41" s="44">
        <f t="shared" si="6"/>
        <v>0.23699999999999999</v>
      </c>
      <c r="AM41" s="47">
        <v>0</v>
      </c>
      <c r="AN41" s="46">
        <v>0</v>
      </c>
      <c r="AO41" s="44">
        <f t="shared" si="7"/>
        <v>0</v>
      </c>
      <c r="AP41" s="44">
        <f t="shared" si="8"/>
        <v>0.23699999999999999</v>
      </c>
      <c r="AQ41" s="44">
        <f t="shared" si="9"/>
        <v>2.7759119999999999</v>
      </c>
      <c r="AR41" s="57">
        <f t="shared" si="10"/>
        <v>0.29723746835443043</v>
      </c>
      <c r="AS41" s="88">
        <v>3.95</v>
      </c>
      <c r="AT41" s="67"/>
      <c r="AU41" s="57" t="str">
        <f t="shared" si="11"/>
        <v/>
      </c>
      <c r="AV41" s="81">
        <v>500</v>
      </c>
      <c r="AW41" s="44">
        <f t="shared" si="12"/>
        <v>1387.9559999999999</v>
      </c>
      <c r="AX41" s="44">
        <f t="shared" si="13"/>
        <v>1975</v>
      </c>
      <c r="AY41" s="44">
        <f t="shared" si="14"/>
        <v>0</v>
      </c>
      <c r="AZ41" s="61" t="e">
        <f>IF(#REF!="","",#REF!*#REF!*#REF!/1000000/Y41*AV41)</f>
        <v>#REF!</v>
      </c>
      <c r="BA41" s="64"/>
      <c r="BB41" s="33"/>
      <c r="BC41" s="33" t="s">
        <v>63</v>
      </c>
      <c r="BD41" s="34" t="s">
        <v>64</v>
      </c>
      <c r="BE41" s="34" t="s">
        <v>139</v>
      </c>
      <c r="BH41" s="95">
        <v>2.99</v>
      </c>
      <c r="BI41" s="2">
        <f t="shared" ref="BI41:BI47" si="19">BH41*1.07</f>
        <v>3.1993000000000005</v>
      </c>
      <c r="BJ41" s="6">
        <f t="shared" ref="BJ41:BJ47" si="20">MROUND(BI41,0.05)</f>
        <v>3.2</v>
      </c>
    </row>
    <row r="42" spans="1:62" ht="24.95" customHeight="1">
      <c r="A42" s="63">
        <v>49</v>
      </c>
      <c r="B42" s="126"/>
      <c r="C42" s="64"/>
      <c r="D42" s="30" t="s">
        <v>57</v>
      </c>
      <c r="E42" s="32" t="s">
        <v>243</v>
      </c>
      <c r="F42" s="32" t="s">
        <v>58</v>
      </c>
      <c r="G42" s="73" t="s">
        <v>244</v>
      </c>
      <c r="H42" s="83" t="s">
        <v>252</v>
      </c>
      <c r="I42" s="83" t="s">
        <v>69</v>
      </c>
      <c r="J42" s="33" t="s">
        <v>133</v>
      </c>
      <c r="K42" s="33" t="s">
        <v>133</v>
      </c>
      <c r="L42" s="74" t="s">
        <v>148</v>
      </c>
      <c r="M42" s="33" t="s">
        <v>246</v>
      </c>
      <c r="N42" s="64"/>
      <c r="O42" s="94" t="s">
        <v>253</v>
      </c>
      <c r="P42" s="64"/>
      <c r="Q42" s="32" t="s">
        <v>60</v>
      </c>
      <c r="R42" s="65">
        <f>'[1]Sunny 9.9'!Q52</f>
        <v>1.72</v>
      </c>
      <c r="S42" s="32" t="s">
        <v>61</v>
      </c>
      <c r="T42" s="129"/>
      <c r="U42" s="76">
        <v>9.9</v>
      </c>
      <c r="V42" s="76">
        <v>9.9</v>
      </c>
      <c r="W42" s="76">
        <v>12</v>
      </c>
      <c r="X42" s="38">
        <v>11</v>
      </c>
      <c r="Y42" s="77">
        <v>1</v>
      </c>
      <c r="Z42" s="40">
        <f t="shared" si="0"/>
        <v>1.1761200000000001E-3</v>
      </c>
      <c r="AA42" s="41">
        <v>63</v>
      </c>
      <c r="AB42" s="42">
        <f t="shared" si="1"/>
        <v>53565.962656871743</v>
      </c>
      <c r="AC42" s="43">
        <v>2250</v>
      </c>
      <c r="AD42" s="44">
        <f t="shared" si="2"/>
        <v>4.2004285714285716E-2</v>
      </c>
      <c r="AE42" s="78" t="s">
        <v>145</v>
      </c>
      <c r="AF42" s="56">
        <v>0.36</v>
      </c>
      <c r="AG42" s="44">
        <f t="shared" si="17"/>
        <v>0.61919999999999997</v>
      </c>
      <c r="AH42" s="44">
        <f t="shared" si="18"/>
        <v>2.3812042857142854</v>
      </c>
      <c r="AI42" s="46">
        <v>0</v>
      </c>
      <c r="AJ42" s="44">
        <f t="shared" si="5"/>
        <v>0</v>
      </c>
      <c r="AK42" s="69">
        <v>0.06</v>
      </c>
      <c r="AL42" s="44">
        <f t="shared" si="6"/>
        <v>0.23699999999999999</v>
      </c>
      <c r="AM42" s="47">
        <v>0</v>
      </c>
      <c r="AN42" s="46">
        <v>0</v>
      </c>
      <c r="AO42" s="44">
        <f t="shared" si="7"/>
        <v>0</v>
      </c>
      <c r="AP42" s="44">
        <f t="shared" si="8"/>
        <v>0.23699999999999999</v>
      </c>
      <c r="AQ42" s="44">
        <f t="shared" si="9"/>
        <v>2.6182042857142855</v>
      </c>
      <c r="AR42" s="57">
        <f t="shared" si="10"/>
        <v>0.337163471971067</v>
      </c>
      <c r="AS42" s="88">
        <v>3.95</v>
      </c>
      <c r="AT42" s="67"/>
      <c r="AU42" s="57" t="str">
        <f t="shared" si="11"/>
        <v/>
      </c>
      <c r="AV42" s="81">
        <v>500</v>
      </c>
      <c r="AW42" s="44">
        <f t="shared" si="12"/>
        <v>1309.1021428571428</v>
      </c>
      <c r="AX42" s="44">
        <f t="shared" si="13"/>
        <v>1975</v>
      </c>
      <c r="AY42" s="44">
        <f t="shared" si="14"/>
        <v>0</v>
      </c>
      <c r="AZ42" s="61" t="e">
        <f>IF(#REF!="","",#REF!*#REF!*#REF!/1000000/Y42*AV42)</f>
        <v>#REF!</v>
      </c>
      <c r="BA42" s="64"/>
      <c r="BB42" s="33"/>
      <c r="BC42" s="33" t="s">
        <v>63</v>
      </c>
      <c r="BD42" s="34" t="s">
        <v>64</v>
      </c>
      <c r="BE42" s="34" t="s">
        <v>139</v>
      </c>
      <c r="BH42" s="95">
        <v>2.99</v>
      </c>
      <c r="BI42" s="2">
        <f t="shared" si="19"/>
        <v>3.1993000000000005</v>
      </c>
      <c r="BJ42" s="6">
        <f t="shared" si="20"/>
        <v>3.2</v>
      </c>
    </row>
    <row r="43" spans="1:62" ht="24.95" customHeight="1">
      <c r="A43" s="63">
        <v>50</v>
      </c>
      <c r="B43" s="126"/>
      <c r="C43" s="64"/>
      <c r="D43" s="30" t="s">
        <v>57</v>
      </c>
      <c r="E43" s="32" t="s">
        <v>243</v>
      </c>
      <c r="F43" s="32" t="s">
        <v>58</v>
      </c>
      <c r="G43" s="73" t="s">
        <v>244</v>
      </c>
      <c r="H43" s="83" t="s">
        <v>254</v>
      </c>
      <c r="I43" s="83" t="s">
        <v>96</v>
      </c>
      <c r="J43" s="33" t="s">
        <v>133</v>
      </c>
      <c r="K43" s="33" t="s">
        <v>133</v>
      </c>
      <c r="L43" s="74" t="s">
        <v>153</v>
      </c>
      <c r="M43" s="33" t="s">
        <v>255</v>
      </c>
      <c r="N43" s="64"/>
      <c r="O43" s="94" t="s">
        <v>256</v>
      </c>
      <c r="P43" s="64"/>
      <c r="Q43" s="32" t="s">
        <v>60</v>
      </c>
      <c r="R43" s="65">
        <f>'[1]Sunny 9.9'!Q53</f>
        <v>1.58</v>
      </c>
      <c r="S43" s="32" t="s">
        <v>61</v>
      </c>
      <c r="T43" s="129"/>
      <c r="U43" s="76">
        <v>16</v>
      </c>
      <c r="V43" s="76">
        <v>4.5</v>
      </c>
      <c r="W43" s="76">
        <v>11.9</v>
      </c>
      <c r="X43" s="38">
        <v>11</v>
      </c>
      <c r="Y43" s="77">
        <v>1</v>
      </c>
      <c r="Z43" s="40">
        <f t="shared" si="0"/>
        <v>8.5680000000000012E-4</v>
      </c>
      <c r="AA43" s="41">
        <v>63</v>
      </c>
      <c r="AB43" s="42">
        <f t="shared" si="1"/>
        <v>73529.411764705874</v>
      </c>
      <c r="AC43" s="43">
        <v>2250</v>
      </c>
      <c r="AD43" s="44">
        <f t="shared" si="2"/>
        <v>3.0600000000000002E-2</v>
      </c>
      <c r="AE43" s="78" t="s">
        <v>145</v>
      </c>
      <c r="AF43" s="56">
        <v>0.36</v>
      </c>
      <c r="AG43" s="44">
        <f t="shared" si="17"/>
        <v>0.56879999999999997</v>
      </c>
      <c r="AH43" s="44">
        <f t="shared" si="18"/>
        <v>2.1794000000000002</v>
      </c>
      <c r="AI43" s="46">
        <v>0</v>
      </c>
      <c r="AJ43" s="44">
        <f t="shared" si="5"/>
        <v>0</v>
      </c>
      <c r="AK43" s="69">
        <v>0.06</v>
      </c>
      <c r="AL43" s="44">
        <f t="shared" si="6"/>
        <v>0.21</v>
      </c>
      <c r="AM43" s="47">
        <v>0</v>
      </c>
      <c r="AN43" s="46">
        <v>0</v>
      </c>
      <c r="AO43" s="44">
        <f t="shared" si="7"/>
        <v>0</v>
      </c>
      <c r="AP43" s="44">
        <f t="shared" si="8"/>
        <v>0.21</v>
      </c>
      <c r="AQ43" s="44">
        <f t="shared" si="9"/>
        <v>2.3894000000000002</v>
      </c>
      <c r="AR43" s="57">
        <f t="shared" si="10"/>
        <v>0.31731428571428566</v>
      </c>
      <c r="AS43" s="88">
        <v>3.5</v>
      </c>
      <c r="AT43" s="67"/>
      <c r="AU43" s="57" t="str">
        <f t="shared" si="11"/>
        <v/>
      </c>
      <c r="AV43" s="81">
        <v>500</v>
      </c>
      <c r="AW43" s="44">
        <f t="shared" si="12"/>
        <v>1194.7</v>
      </c>
      <c r="AX43" s="44">
        <f t="shared" si="13"/>
        <v>1750</v>
      </c>
      <c r="AY43" s="44">
        <f t="shared" si="14"/>
        <v>0</v>
      </c>
      <c r="AZ43" s="61" t="e">
        <f>IF(#REF!="","",#REF!*#REF!*#REF!/1000000/Y43*AV43)</f>
        <v>#REF!</v>
      </c>
      <c r="BA43" s="64"/>
      <c r="BB43" s="33"/>
      <c r="BC43" s="33" t="s">
        <v>63</v>
      </c>
      <c r="BD43" s="34" t="s">
        <v>64</v>
      </c>
      <c r="BE43" s="34" t="s">
        <v>139</v>
      </c>
      <c r="BH43" s="95">
        <v>2.99</v>
      </c>
      <c r="BI43" s="2">
        <f t="shared" si="19"/>
        <v>3.1993000000000005</v>
      </c>
      <c r="BJ43" s="6">
        <f t="shared" si="20"/>
        <v>3.2</v>
      </c>
    </row>
    <row r="44" spans="1:62" ht="24.95" customHeight="1">
      <c r="A44" s="63"/>
      <c r="B44" s="126"/>
      <c r="C44" s="64"/>
      <c r="D44" s="30" t="s">
        <v>57</v>
      </c>
      <c r="E44" s="32" t="s">
        <v>243</v>
      </c>
      <c r="F44" s="32" t="s">
        <v>58</v>
      </c>
      <c r="G44" s="73" t="s">
        <v>244</v>
      </c>
      <c r="H44" s="74" t="s">
        <v>257</v>
      </c>
      <c r="I44" s="74" t="s">
        <v>105</v>
      </c>
      <c r="J44" s="33" t="s">
        <v>133</v>
      </c>
      <c r="K44" s="33" t="s">
        <v>133</v>
      </c>
      <c r="L44" s="74" t="s">
        <v>258</v>
      </c>
      <c r="M44" s="33" t="s">
        <v>246</v>
      </c>
      <c r="N44" s="64"/>
      <c r="O44" s="94" t="s">
        <v>259</v>
      </c>
      <c r="P44" s="64"/>
      <c r="Q44" s="32" t="s">
        <v>60</v>
      </c>
      <c r="R44" s="65">
        <f>'[1]Sunny 9.9'!Q54</f>
        <v>2.68</v>
      </c>
      <c r="S44" s="32" t="s">
        <v>61</v>
      </c>
      <c r="T44" s="129"/>
      <c r="U44" s="76">
        <v>26.1</v>
      </c>
      <c r="V44" s="76">
        <v>4.5</v>
      </c>
      <c r="W44" s="76">
        <v>16</v>
      </c>
      <c r="X44" s="38">
        <v>11</v>
      </c>
      <c r="Y44" s="77">
        <v>1</v>
      </c>
      <c r="Z44" s="40">
        <f t="shared" si="0"/>
        <v>1.8792000000000001E-3</v>
      </c>
      <c r="AA44" s="41">
        <v>63</v>
      </c>
      <c r="AB44" s="42">
        <f t="shared" si="1"/>
        <v>33524.904214559385</v>
      </c>
      <c r="AC44" s="43">
        <v>2250</v>
      </c>
      <c r="AD44" s="44">
        <f t="shared" si="2"/>
        <v>6.7114285714285724E-2</v>
      </c>
      <c r="AE44" s="78" t="s">
        <v>145</v>
      </c>
      <c r="AF44" s="56">
        <v>0.36</v>
      </c>
      <c r="AG44" s="44">
        <f t="shared" si="17"/>
        <v>0.96479999999999999</v>
      </c>
      <c r="AH44" s="44">
        <f t="shared" si="18"/>
        <v>3.7119142857142857</v>
      </c>
      <c r="AI44" s="46">
        <v>0</v>
      </c>
      <c r="AJ44" s="44">
        <f t="shared" si="5"/>
        <v>0</v>
      </c>
      <c r="AK44" s="69">
        <v>0.06</v>
      </c>
      <c r="AL44" s="44">
        <f t="shared" si="6"/>
        <v>0.36</v>
      </c>
      <c r="AM44" s="47">
        <v>0</v>
      </c>
      <c r="AN44" s="46">
        <v>0</v>
      </c>
      <c r="AO44" s="44">
        <f t="shared" si="7"/>
        <v>0</v>
      </c>
      <c r="AP44" s="44">
        <f t="shared" si="8"/>
        <v>0.36</v>
      </c>
      <c r="AQ44" s="44">
        <f t="shared" si="9"/>
        <v>4.0719142857142856</v>
      </c>
      <c r="AR44" s="57">
        <f t="shared" si="10"/>
        <v>0.32134761904761905</v>
      </c>
      <c r="AS44" s="88">
        <v>6</v>
      </c>
      <c r="AT44" s="67"/>
      <c r="AU44" s="57" t="str">
        <f t="shared" si="11"/>
        <v/>
      </c>
      <c r="AV44" s="96">
        <v>1000</v>
      </c>
      <c r="AW44" s="44">
        <f t="shared" si="12"/>
        <v>4071.9142857142856</v>
      </c>
      <c r="AX44" s="44">
        <f t="shared" si="13"/>
        <v>6000</v>
      </c>
      <c r="AY44" s="44">
        <f t="shared" si="14"/>
        <v>0</v>
      </c>
      <c r="AZ44" s="61" t="e">
        <f>IF(#REF!="","",#REF!*#REF!*#REF!/1000000/Y44*AV44)</f>
        <v>#REF!</v>
      </c>
      <c r="BA44" s="64"/>
      <c r="BB44" s="33"/>
      <c r="BC44" s="33" t="s">
        <v>63</v>
      </c>
      <c r="BD44" s="34" t="s">
        <v>64</v>
      </c>
      <c r="BE44" s="34" t="s">
        <v>139</v>
      </c>
      <c r="BH44" s="95">
        <v>4.53</v>
      </c>
      <c r="BI44" s="2">
        <f t="shared" si="19"/>
        <v>4.8471000000000002</v>
      </c>
      <c r="BJ44" s="6">
        <f t="shared" si="20"/>
        <v>4.8500000000000005</v>
      </c>
    </row>
    <row r="45" spans="1:62" ht="24.95" customHeight="1">
      <c r="A45" s="63"/>
      <c r="B45" s="126"/>
      <c r="C45" s="64"/>
      <c r="D45" s="30" t="s">
        <v>57</v>
      </c>
      <c r="E45" s="32" t="s">
        <v>243</v>
      </c>
      <c r="F45" s="32" t="s">
        <v>58</v>
      </c>
      <c r="G45" s="73" t="s">
        <v>244</v>
      </c>
      <c r="H45" s="83" t="s">
        <v>260</v>
      </c>
      <c r="I45" s="83" t="s">
        <v>261</v>
      </c>
      <c r="J45" s="33" t="s">
        <v>133</v>
      </c>
      <c r="K45" s="33" t="s">
        <v>133</v>
      </c>
      <c r="L45" s="74" t="s">
        <v>262</v>
      </c>
      <c r="M45" s="33" t="s">
        <v>246</v>
      </c>
      <c r="N45" s="64"/>
      <c r="O45" s="94" t="s">
        <v>263</v>
      </c>
      <c r="P45" s="64"/>
      <c r="Q45" s="32" t="s">
        <v>60</v>
      </c>
      <c r="R45" s="65">
        <f>'[1]Sunny 9.9'!Q55</f>
        <v>2.5</v>
      </c>
      <c r="S45" s="32" t="s">
        <v>61</v>
      </c>
      <c r="T45" s="129"/>
      <c r="U45" s="76">
        <v>26.1</v>
      </c>
      <c r="V45" s="76">
        <v>4.5</v>
      </c>
      <c r="W45" s="76">
        <v>16</v>
      </c>
      <c r="X45" s="38">
        <v>11</v>
      </c>
      <c r="Y45" s="77">
        <v>1</v>
      </c>
      <c r="Z45" s="40">
        <f t="shared" si="0"/>
        <v>1.8792000000000001E-3</v>
      </c>
      <c r="AA45" s="41">
        <v>63</v>
      </c>
      <c r="AB45" s="42">
        <f t="shared" si="1"/>
        <v>33524.904214559385</v>
      </c>
      <c r="AC45" s="43">
        <v>2250</v>
      </c>
      <c r="AD45" s="44">
        <f t="shared" si="2"/>
        <v>6.7114285714285724E-2</v>
      </c>
      <c r="AE45" s="78" t="s">
        <v>145</v>
      </c>
      <c r="AF45" s="56">
        <v>0.36</v>
      </c>
      <c r="AG45" s="44">
        <f t="shared" si="17"/>
        <v>0.89999999999999991</v>
      </c>
      <c r="AH45" s="44">
        <f t="shared" si="18"/>
        <v>3.4671142857142856</v>
      </c>
      <c r="AI45" s="46">
        <v>0</v>
      </c>
      <c r="AJ45" s="44">
        <f t="shared" si="5"/>
        <v>0</v>
      </c>
      <c r="AK45" s="69">
        <v>0.06</v>
      </c>
      <c r="AL45" s="44">
        <f t="shared" si="6"/>
        <v>0.32099999999999995</v>
      </c>
      <c r="AM45" s="47">
        <v>0</v>
      </c>
      <c r="AN45" s="46">
        <v>0</v>
      </c>
      <c r="AO45" s="44">
        <f t="shared" si="7"/>
        <v>0</v>
      </c>
      <c r="AP45" s="44">
        <f t="shared" si="8"/>
        <v>0.32099999999999995</v>
      </c>
      <c r="AQ45" s="44">
        <f t="shared" si="9"/>
        <v>3.7881142857142853</v>
      </c>
      <c r="AR45" s="57">
        <f t="shared" si="10"/>
        <v>0.29194125500667562</v>
      </c>
      <c r="AS45" s="88">
        <v>5.35</v>
      </c>
      <c r="AT45" s="64"/>
      <c r="AU45" s="57" t="str">
        <f t="shared" si="11"/>
        <v/>
      </c>
      <c r="AV45" s="81">
        <v>500</v>
      </c>
      <c r="AW45" s="44">
        <f t="shared" si="12"/>
        <v>1894.0571428571427</v>
      </c>
      <c r="AX45" s="44">
        <f t="shared" si="13"/>
        <v>2675</v>
      </c>
      <c r="AY45" s="44">
        <f t="shared" si="14"/>
        <v>0</v>
      </c>
      <c r="AZ45" s="61" t="e">
        <f>IF(#REF!="","",#REF!*#REF!*#REF!/1000000/Y45*AV45)</f>
        <v>#REF!</v>
      </c>
      <c r="BA45" s="64"/>
      <c r="BB45" s="33"/>
      <c r="BC45" s="33" t="s">
        <v>63</v>
      </c>
      <c r="BD45" s="34" t="s">
        <v>64</v>
      </c>
      <c r="BE45" s="34" t="s">
        <v>139</v>
      </c>
      <c r="BH45" s="97">
        <v>6.4</v>
      </c>
      <c r="BI45" s="2">
        <f t="shared" si="19"/>
        <v>6.8480000000000008</v>
      </c>
      <c r="BJ45" s="6">
        <f t="shared" si="20"/>
        <v>6.8500000000000005</v>
      </c>
    </row>
    <row r="46" spans="1:62" ht="24.95" customHeight="1">
      <c r="A46" s="63"/>
      <c r="B46" s="126"/>
      <c r="C46" s="64"/>
      <c r="D46" s="30" t="s">
        <v>57</v>
      </c>
      <c r="E46" s="32" t="s">
        <v>243</v>
      </c>
      <c r="F46" s="32" t="s">
        <v>58</v>
      </c>
      <c r="G46" s="73" t="s">
        <v>244</v>
      </c>
      <c r="H46" s="74" t="s">
        <v>264</v>
      </c>
      <c r="I46" s="74" t="s">
        <v>264</v>
      </c>
      <c r="J46" s="33" t="s">
        <v>265</v>
      </c>
      <c r="K46" s="33" t="s">
        <v>265</v>
      </c>
      <c r="L46" s="74" t="s">
        <v>266</v>
      </c>
      <c r="M46" s="33" t="s">
        <v>246</v>
      </c>
      <c r="N46" s="64"/>
      <c r="O46" s="94" t="s">
        <v>267</v>
      </c>
      <c r="P46" s="64"/>
      <c r="Q46" s="32" t="s">
        <v>60</v>
      </c>
      <c r="R46" s="65">
        <f>'[1]Sunny 9.9'!Q56</f>
        <v>4.2</v>
      </c>
      <c r="S46" s="32" t="s">
        <v>61</v>
      </c>
      <c r="T46" s="129"/>
      <c r="U46" s="76">
        <v>26.1</v>
      </c>
      <c r="V46" s="76">
        <v>4.5</v>
      </c>
      <c r="W46" s="76">
        <v>16</v>
      </c>
      <c r="X46" s="38">
        <v>11</v>
      </c>
      <c r="Y46" s="77">
        <v>1</v>
      </c>
      <c r="Z46" s="40">
        <f t="shared" si="0"/>
        <v>1.8792000000000001E-3</v>
      </c>
      <c r="AA46" s="41">
        <v>63</v>
      </c>
      <c r="AB46" s="42">
        <f t="shared" si="1"/>
        <v>33524.904214559385</v>
      </c>
      <c r="AC46" s="43">
        <v>2250</v>
      </c>
      <c r="AD46" s="44">
        <f t="shared" si="2"/>
        <v>6.7114285714285724E-2</v>
      </c>
      <c r="AE46" s="78" t="s">
        <v>145</v>
      </c>
      <c r="AF46" s="56">
        <v>0.36</v>
      </c>
      <c r="AG46" s="44">
        <f t="shared" si="17"/>
        <v>1.512</v>
      </c>
      <c r="AH46" s="44">
        <f t="shared" si="18"/>
        <v>5.7791142857142859</v>
      </c>
      <c r="AI46" s="46">
        <v>0</v>
      </c>
      <c r="AJ46" s="44">
        <f t="shared" si="5"/>
        <v>0</v>
      </c>
      <c r="AK46" s="69">
        <v>0.06</v>
      </c>
      <c r="AL46" s="44">
        <f t="shared" si="6"/>
        <v>0.51</v>
      </c>
      <c r="AM46" s="47">
        <v>0</v>
      </c>
      <c r="AN46" s="46">
        <v>0</v>
      </c>
      <c r="AO46" s="44">
        <f t="shared" si="7"/>
        <v>0</v>
      </c>
      <c r="AP46" s="44">
        <f t="shared" si="8"/>
        <v>0.51</v>
      </c>
      <c r="AQ46" s="44">
        <f t="shared" si="9"/>
        <v>6.2891142857142857</v>
      </c>
      <c r="AR46" s="57">
        <f t="shared" si="10"/>
        <v>0.26010420168067228</v>
      </c>
      <c r="AS46" s="88">
        <v>8.5</v>
      </c>
      <c r="AT46" s="64"/>
      <c r="AU46" s="57" t="str">
        <f t="shared" si="11"/>
        <v/>
      </c>
      <c r="AV46" s="81">
        <v>500</v>
      </c>
      <c r="AW46" s="44">
        <f t="shared" si="12"/>
        <v>3144.5571428571429</v>
      </c>
      <c r="AX46" s="44">
        <f t="shared" si="13"/>
        <v>4250</v>
      </c>
      <c r="AY46" s="44">
        <f t="shared" si="14"/>
        <v>0</v>
      </c>
      <c r="AZ46" s="61" t="e">
        <f>IF(#REF!="","",#REF!*#REF!*#REF!/1000000/Y46*AV46)</f>
        <v>#REF!</v>
      </c>
      <c r="BA46" s="64"/>
      <c r="BB46" s="33"/>
      <c r="BC46" s="33" t="s">
        <v>63</v>
      </c>
      <c r="BD46" s="34" t="s">
        <v>64</v>
      </c>
      <c r="BE46" s="34" t="s">
        <v>139</v>
      </c>
      <c r="BH46" s="97">
        <v>7.95</v>
      </c>
      <c r="BI46" s="2">
        <f t="shared" si="19"/>
        <v>8.5065000000000008</v>
      </c>
      <c r="BJ46" s="6">
        <f t="shared" si="20"/>
        <v>8.5</v>
      </c>
    </row>
    <row r="47" spans="1:62" ht="24.95" customHeight="1">
      <c r="A47" s="63"/>
      <c r="B47" s="126"/>
      <c r="C47" s="64"/>
      <c r="D47" s="30" t="s">
        <v>57</v>
      </c>
      <c r="E47" s="32" t="s">
        <v>243</v>
      </c>
      <c r="F47" s="32" t="s">
        <v>58</v>
      </c>
      <c r="G47" s="73" t="s">
        <v>244</v>
      </c>
      <c r="H47" s="74" t="s">
        <v>268</v>
      </c>
      <c r="I47" s="74" t="s">
        <v>269</v>
      </c>
      <c r="J47" s="98" t="s">
        <v>270</v>
      </c>
      <c r="K47" s="98" t="s">
        <v>270</v>
      </c>
      <c r="L47" s="33" t="s">
        <v>271</v>
      </c>
      <c r="M47" s="33" t="s">
        <v>246</v>
      </c>
      <c r="N47" s="64"/>
      <c r="O47" s="94" t="s">
        <v>272</v>
      </c>
      <c r="P47" s="64"/>
      <c r="Q47" s="32" t="s">
        <v>60</v>
      </c>
      <c r="R47" s="65">
        <f>'[1]Sunny 9.9'!Q57</f>
        <v>3</v>
      </c>
      <c r="S47" s="32" t="s">
        <v>61</v>
      </c>
      <c r="T47" s="129" t="s">
        <v>273</v>
      </c>
      <c r="U47" s="76">
        <v>12.8</v>
      </c>
      <c r="V47" s="76">
        <v>8.6999999999999993</v>
      </c>
      <c r="W47" s="76">
        <v>12.6</v>
      </c>
      <c r="X47" s="38">
        <v>11</v>
      </c>
      <c r="Y47" s="77">
        <v>1</v>
      </c>
      <c r="Z47" s="40">
        <f t="shared" si="0"/>
        <v>1.4031359999999999E-3</v>
      </c>
      <c r="AA47" s="41">
        <v>63</v>
      </c>
      <c r="AB47" s="42">
        <f t="shared" si="1"/>
        <v>44899.425287356324</v>
      </c>
      <c r="AC47" s="43">
        <v>2250</v>
      </c>
      <c r="AD47" s="44">
        <f t="shared" si="2"/>
        <v>5.0111999999999997E-2</v>
      </c>
      <c r="AE47" s="78" t="s">
        <v>274</v>
      </c>
      <c r="AF47" s="56">
        <f>3.4%+7.5%+30%</f>
        <v>0.40899999999999997</v>
      </c>
      <c r="AG47" s="44">
        <f t="shared" si="17"/>
        <v>1.2269999999999999</v>
      </c>
      <c r="AH47" s="44">
        <f t="shared" si="18"/>
        <v>4.2771119999999998</v>
      </c>
      <c r="AI47" s="46">
        <v>0</v>
      </c>
      <c r="AJ47" s="44">
        <f t="shared" si="5"/>
        <v>0</v>
      </c>
      <c r="AK47" s="69">
        <v>0.06</v>
      </c>
      <c r="AL47" s="44">
        <f t="shared" si="6"/>
        <v>0.33900000000000002</v>
      </c>
      <c r="AM47" s="47">
        <v>0</v>
      </c>
      <c r="AN47" s="46">
        <v>0</v>
      </c>
      <c r="AO47" s="44">
        <f t="shared" si="7"/>
        <v>0</v>
      </c>
      <c r="AP47" s="44">
        <f t="shared" si="8"/>
        <v>0.33900000000000002</v>
      </c>
      <c r="AQ47" s="44">
        <f t="shared" si="9"/>
        <v>4.6161120000000002</v>
      </c>
      <c r="AR47" s="99">
        <f t="shared" si="10"/>
        <v>0.18298902654867258</v>
      </c>
      <c r="AS47" s="88">
        <v>5.65</v>
      </c>
      <c r="AT47" s="64"/>
      <c r="AU47" s="57" t="str">
        <f t="shared" si="11"/>
        <v/>
      </c>
      <c r="AV47" s="81">
        <v>1000</v>
      </c>
      <c r="AW47" s="44">
        <f t="shared" si="12"/>
        <v>4616.1120000000001</v>
      </c>
      <c r="AX47" s="44">
        <f t="shared" si="13"/>
        <v>5650</v>
      </c>
      <c r="AY47" s="44">
        <f t="shared" si="14"/>
        <v>0</v>
      </c>
      <c r="AZ47" s="61" t="e">
        <f>IF(#REF!="","",#REF!*#REF!*#REF!/1000000/Y47*AV47)</f>
        <v>#REF!</v>
      </c>
      <c r="BA47" s="64"/>
      <c r="BB47" s="33"/>
      <c r="BC47" s="33" t="s">
        <v>63</v>
      </c>
      <c r="BD47" s="34" t="s">
        <v>64</v>
      </c>
      <c r="BE47" s="34" t="s">
        <v>139</v>
      </c>
      <c r="BH47" s="97">
        <v>13.75</v>
      </c>
      <c r="BI47" s="2">
        <f t="shared" si="19"/>
        <v>14.7125</v>
      </c>
      <c r="BJ47" s="6">
        <f t="shared" si="20"/>
        <v>14.700000000000001</v>
      </c>
    </row>
    <row r="48" spans="1:62" ht="24.95" customHeight="1">
      <c r="A48" s="63"/>
      <c r="B48" s="127"/>
      <c r="C48" s="64"/>
      <c r="D48" s="30" t="s">
        <v>57</v>
      </c>
      <c r="E48" s="32" t="s">
        <v>243</v>
      </c>
      <c r="F48" s="32" t="s">
        <v>58</v>
      </c>
      <c r="G48" s="73" t="s">
        <v>244</v>
      </c>
      <c r="H48" s="74" t="s">
        <v>159</v>
      </c>
      <c r="I48" s="74" t="s">
        <v>160</v>
      </c>
      <c r="J48" s="33" t="s">
        <v>133</v>
      </c>
      <c r="K48" s="33" t="s">
        <v>133</v>
      </c>
      <c r="L48" s="74" t="s">
        <v>275</v>
      </c>
      <c r="M48" s="33" t="s">
        <v>246</v>
      </c>
      <c r="N48" s="64"/>
      <c r="O48" s="94" t="s">
        <v>276</v>
      </c>
      <c r="P48" s="64"/>
      <c r="Q48" s="32" t="s">
        <v>60</v>
      </c>
      <c r="R48" s="65">
        <f>'[1]Sunny 9.9'!Q58</f>
        <v>8.98</v>
      </c>
      <c r="S48" s="32" t="s">
        <v>61</v>
      </c>
      <c r="T48" s="129"/>
      <c r="U48" s="76">
        <v>26.3</v>
      </c>
      <c r="V48" s="76">
        <v>26.3</v>
      </c>
      <c r="W48" s="76">
        <v>31</v>
      </c>
      <c r="X48" s="38">
        <v>11</v>
      </c>
      <c r="Y48" s="77">
        <v>1</v>
      </c>
      <c r="Z48" s="40">
        <f t="shared" si="0"/>
        <v>2.1442390000000002E-2</v>
      </c>
      <c r="AA48" s="41">
        <v>63</v>
      </c>
      <c r="AB48" s="42">
        <f t="shared" si="1"/>
        <v>2938.1053138199609</v>
      </c>
      <c r="AC48" s="43">
        <v>2250</v>
      </c>
      <c r="AD48" s="44">
        <f t="shared" si="2"/>
        <v>0.76579964285714297</v>
      </c>
      <c r="AE48" s="78" t="s">
        <v>145</v>
      </c>
      <c r="AF48" s="56">
        <v>0.36</v>
      </c>
      <c r="AG48" s="44">
        <f t="shared" si="17"/>
        <v>3.2328000000000001</v>
      </c>
      <c r="AH48" s="44">
        <f t="shared" si="18"/>
        <v>12.978599642857144</v>
      </c>
      <c r="AI48" s="46">
        <v>0</v>
      </c>
      <c r="AJ48" s="44">
        <f t="shared" si="5"/>
        <v>0</v>
      </c>
      <c r="AK48" s="69">
        <v>0.06</v>
      </c>
      <c r="AL48" s="44">
        <f t="shared" si="6"/>
        <v>1.0169999999999999</v>
      </c>
      <c r="AM48" s="47">
        <v>0</v>
      </c>
      <c r="AN48" s="46">
        <v>0</v>
      </c>
      <c r="AO48" s="44">
        <f t="shared" si="7"/>
        <v>0</v>
      </c>
      <c r="AP48" s="44">
        <f t="shared" si="8"/>
        <v>1.0169999999999999</v>
      </c>
      <c r="AQ48" s="44">
        <f t="shared" si="9"/>
        <v>13.995599642857144</v>
      </c>
      <c r="AR48" s="99">
        <f t="shared" si="10"/>
        <v>0.17430090602612716</v>
      </c>
      <c r="AS48" s="88">
        <v>16.95</v>
      </c>
      <c r="AT48" s="64"/>
      <c r="AU48" s="57" t="str">
        <f t="shared" si="11"/>
        <v/>
      </c>
      <c r="AV48" s="81">
        <v>500</v>
      </c>
      <c r="AW48" s="44">
        <f t="shared" si="12"/>
        <v>6997.7998214285717</v>
      </c>
      <c r="AX48" s="44">
        <f t="shared" si="13"/>
        <v>8475</v>
      </c>
      <c r="AY48" s="44">
        <f t="shared" si="14"/>
        <v>0</v>
      </c>
      <c r="AZ48" s="61" t="e">
        <f>IF(#REF!="","",#REF!*#REF!*#REF!/1000000/Y48*AV48)</f>
        <v>#REF!</v>
      </c>
      <c r="BA48" s="64"/>
      <c r="BB48" s="33"/>
      <c r="BC48" s="33" t="s">
        <v>63</v>
      </c>
      <c r="BD48" s="34" t="s">
        <v>64</v>
      </c>
      <c r="BE48" s="34" t="s">
        <v>139</v>
      </c>
    </row>
    <row r="49" spans="1:59" ht="24.95" customHeight="1">
      <c r="A49" s="63"/>
      <c r="B49" s="125"/>
      <c r="C49" s="64"/>
      <c r="D49" s="100" t="s">
        <v>277</v>
      </c>
      <c r="E49" s="64"/>
      <c r="F49" s="32" t="s">
        <v>58</v>
      </c>
      <c r="G49" s="84" t="s">
        <v>278</v>
      </c>
      <c r="H49" s="33" t="s">
        <v>279</v>
      </c>
      <c r="I49" s="33" t="s">
        <v>164</v>
      </c>
      <c r="J49" s="51" t="s">
        <v>280</v>
      </c>
      <c r="K49" s="51" t="s">
        <v>280</v>
      </c>
      <c r="L49" s="101" t="s">
        <v>281</v>
      </c>
      <c r="M49" s="34" t="s">
        <v>282</v>
      </c>
      <c r="N49" s="64"/>
      <c r="O49" s="54" t="s">
        <v>283</v>
      </c>
      <c r="P49" s="64"/>
      <c r="Q49" s="32" t="s">
        <v>60</v>
      </c>
      <c r="R49" s="65">
        <f>'[1]Sunny 9.9'!Q59</f>
        <v>2.2599999999999998</v>
      </c>
      <c r="S49" s="32" t="s">
        <v>61</v>
      </c>
      <c r="T49" s="129" t="s">
        <v>284</v>
      </c>
      <c r="U49" s="102">
        <v>16.5</v>
      </c>
      <c r="V49" s="102">
        <v>8.5</v>
      </c>
      <c r="W49" s="102">
        <v>22</v>
      </c>
      <c r="X49" s="38">
        <v>11</v>
      </c>
      <c r="Y49" s="77">
        <v>2</v>
      </c>
      <c r="Z49" s="40">
        <f t="shared" si="0"/>
        <v>3.0855000000000001E-3</v>
      </c>
      <c r="AA49" s="41">
        <v>63</v>
      </c>
      <c r="AB49" s="42">
        <f t="shared" si="1"/>
        <v>40836.169178415163</v>
      </c>
      <c r="AC49" s="43">
        <v>2250</v>
      </c>
      <c r="AD49" s="44">
        <f t="shared" si="2"/>
        <v>5.5098214285714292E-2</v>
      </c>
      <c r="AE49" s="103" t="s">
        <v>138</v>
      </c>
      <c r="AF49" s="69">
        <v>0.318</v>
      </c>
      <c r="AG49" s="44">
        <f t="shared" si="17"/>
        <v>0.71867999999999999</v>
      </c>
      <c r="AH49" s="44">
        <f t="shared" si="18"/>
        <v>3.0337782142857139</v>
      </c>
      <c r="AI49" s="46">
        <v>0</v>
      </c>
      <c r="AJ49" s="44">
        <f t="shared" si="5"/>
        <v>0</v>
      </c>
      <c r="AK49" s="46">
        <v>0</v>
      </c>
      <c r="AL49" s="44">
        <f t="shared" si="6"/>
        <v>0</v>
      </c>
      <c r="AM49" s="47">
        <v>0</v>
      </c>
      <c r="AN49" s="46">
        <v>0</v>
      </c>
      <c r="AO49" s="44">
        <f t="shared" si="7"/>
        <v>0</v>
      </c>
      <c r="AP49" s="44">
        <f t="shared" si="8"/>
        <v>0</v>
      </c>
      <c r="AQ49" s="44">
        <f t="shared" si="9"/>
        <v>3.0337782142857139</v>
      </c>
      <c r="AR49" s="57">
        <f t="shared" si="10"/>
        <v>0.38835116647465445</v>
      </c>
      <c r="AS49" s="66">
        <v>4.96</v>
      </c>
      <c r="AT49" s="64"/>
      <c r="AU49" s="57" t="str">
        <f t="shared" si="11"/>
        <v/>
      </c>
      <c r="AV49" s="81">
        <v>1000</v>
      </c>
      <c r="AW49" s="44">
        <f t="shared" si="12"/>
        <v>3033.7782142857141</v>
      </c>
      <c r="AX49" s="44">
        <f t="shared" si="13"/>
        <v>4960</v>
      </c>
      <c r="AY49" s="44">
        <f t="shared" si="14"/>
        <v>0</v>
      </c>
      <c r="AZ49" s="61" t="e">
        <f>IF(#REF!="","",#REF!*#REF!*#REF!/1000000/Y49*AV49)</f>
        <v>#REF!</v>
      </c>
      <c r="BA49" s="64"/>
      <c r="BB49" s="33"/>
      <c r="BC49" s="34" t="s">
        <v>171</v>
      </c>
      <c r="BD49" s="34" t="s">
        <v>64</v>
      </c>
      <c r="BE49" s="34" t="s">
        <v>184</v>
      </c>
      <c r="BG49" s="3" t="s">
        <v>285</v>
      </c>
    </row>
    <row r="50" spans="1:59" ht="24.95" customHeight="1">
      <c r="A50" s="63"/>
      <c r="B50" s="126"/>
      <c r="C50" s="64"/>
      <c r="D50" s="100" t="s">
        <v>277</v>
      </c>
      <c r="E50" s="64"/>
      <c r="F50" s="32" t="s">
        <v>58</v>
      </c>
      <c r="G50" s="84" t="s">
        <v>278</v>
      </c>
      <c r="H50" s="50" t="s">
        <v>173</v>
      </c>
      <c r="I50" s="50" t="s">
        <v>173</v>
      </c>
      <c r="J50" s="51" t="s">
        <v>280</v>
      </c>
      <c r="K50" s="51" t="s">
        <v>280</v>
      </c>
      <c r="L50" s="101" t="s">
        <v>286</v>
      </c>
      <c r="M50" s="34" t="s">
        <v>282</v>
      </c>
      <c r="N50" s="64"/>
      <c r="O50" s="54" t="s">
        <v>287</v>
      </c>
      <c r="P50" s="64"/>
      <c r="Q50" s="32" t="s">
        <v>60</v>
      </c>
      <c r="R50" s="65">
        <f>'[1]Sunny 9.9'!Q60</f>
        <v>1.7</v>
      </c>
      <c r="S50" s="32" t="s">
        <v>61</v>
      </c>
      <c r="T50" s="129"/>
      <c r="U50" s="104">
        <v>12</v>
      </c>
      <c r="V50" s="104">
        <v>8</v>
      </c>
      <c r="W50" s="104">
        <v>13</v>
      </c>
      <c r="X50" s="38">
        <v>11</v>
      </c>
      <c r="Y50" s="77">
        <v>1</v>
      </c>
      <c r="Z50" s="40">
        <f t="shared" si="0"/>
        <v>1.248E-3</v>
      </c>
      <c r="AA50" s="41">
        <v>63</v>
      </c>
      <c r="AB50" s="42">
        <f t="shared" si="1"/>
        <v>50480.769230769234</v>
      </c>
      <c r="AC50" s="43">
        <v>2250</v>
      </c>
      <c r="AD50" s="44"/>
      <c r="AE50" s="103" t="s">
        <v>274</v>
      </c>
      <c r="AF50" s="69">
        <v>0.40899999999999997</v>
      </c>
      <c r="AG50" s="44">
        <f t="shared" si="17"/>
        <v>0.69529999999999992</v>
      </c>
      <c r="AH50" s="44">
        <f t="shared" si="18"/>
        <v>2.3952999999999998</v>
      </c>
      <c r="AI50" s="46">
        <v>0</v>
      </c>
      <c r="AJ50" s="44">
        <f t="shared" ref="AJ50:AJ104" si="21">IF(ISERROR(AS50*AI50),"",AS50*AI50)</f>
        <v>0</v>
      </c>
      <c r="AK50" s="46">
        <v>0</v>
      </c>
      <c r="AL50" s="44">
        <f t="shared" si="6"/>
        <v>0</v>
      </c>
      <c r="AM50" s="47">
        <v>0</v>
      </c>
      <c r="AN50" s="46">
        <v>0</v>
      </c>
      <c r="AO50" s="44">
        <f t="shared" si="7"/>
        <v>0</v>
      </c>
      <c r="AP50" s="44">
        <f t="shared" si="8"/>
        <v>0</v>
      </c>
      <c r="AQ50" s="44">
        <f t="shared" si="9"/>
        <v>2.3952999999999998</v>
      </c>
      <c r="AR50" s="57">
        <f t="shared" si="10"/>
        <v>0.21207236842105273</v>
      </c>
      <c r="AS50" s="66">
        <v>3.04</v>
      </c>
      <c r="AT50" s="64"/>
      <c r="AU50" s="57" t="str">
        <f t="shared" si="11"/>
        <v/>
      </c>
      <c r="AV50" s="81">
        <v>500</v>
      </c>
      <c r="AW50" s="44">
        <f t="shared" si="12"/>
        <v>1197.6499999999999</v>
      </c>
      <c r="AX50" s="44">
        <f t="shared" si="13"/>
        <v>1520</v>
      </c>
      <c r="AY50" s="44">
        <f t="shared" si="14"/>
        <v>0</v>
      </c>
      <c r="AZ50" s="61" t="e">
        <f>IF(#REF!="","",#REF!*#REF!*#REF!/1000000/Y50*AV50)</f>
        <v>#REF!</v>
      </c>
      <c r="BA50" s="64"/>
      <c r="BB50" s="34"/>
      <c r="BC50" s="34" t="s">
        <v>171</v>
      </c>
      <c r="BD50" s="34" t="s">
        <v>64</v>
      </c>
      <c r="BE50" s="34" t="s">
        <v>184</v>
      </c>
      <c r="BG50" s="3" t="s">
        <v>288</v>
      </c>
    </row>
    <row r="51" spans="1:59" ht="24.95" customHeight="1">
      <c r="A51" s="63"/>
      <c r="B51" s="126"/>
      <c r="C51" s="64"/>
      <c r="D51" s="100" t="s">
        <v>277</v>
      </c>
      <c r="E51" s="64"/>
      <c r="F51" s="32" t="s">
        <v>58</v>
      </c>
      <c r="G51" s="84" t="s">
        <v>278</v>
      </c>
      <c r="H51" s="50" t="s">
        <v>181</v>
      </c>
      <c r="I51" s="50" t="s">
        <v>226</v>
      </c>
      <c r="J51" s="51" t="s">
        <v>280</v>
      </c>
      <c r="K51" s="51" t="s">
        <v>280</v>
      </c>
      <c r="L51" s="101" t="s">
        <v>289</v>
      </c>
      <c r="M51" s="34" t="s">
        <v>282</v>
      </c>
      <c r="N51" s="64"/>
      <c r="O51" s="54" t="s">
        <v>290</v>
      </c>
      <c r="P51" s="64"/>
      <c r="Q51" s="32" t="s">
        <v>60</v>
      </c>
      <c r="R51" s="65">
        <f>'[1]Sunny 9.9'!Q61</f>
        <v>1.68</v>
      </c>
      <c r="S51" s="32" t="s">
        <v>61</v>
      </c>
      <c r="T51" s="129"/>
      <c r="U51" s="104">
        <v>8.5</v>
      </c>
      <c r="V51" s="104">
        <v>8.5</v>
      </c>
      <c r="W51" s="104">
        <v>13</v>
      </c>
      <c r="X51" s="38">
        <v>11</v>
      </c>
      <c r="Y51" s="77">
        <v>1</v>
      </c>
      <c r="Z51" s="40">
        <f t="shared" si="0"/>
        <v>9.3924999999999998E-4</v>
      </c>
      <c r="AA51" s="41">
        <v>63</v>
      </c>
      <c r="AB51" s="42">
        <f t="shared" si="1"/>
        <v>67074.793718392335</v>
      </c>
      <c r="AC51" s="43">
        <v>2250</v>
      </c>
      <c r="AD51" s="44"/>
      <c r="AE51" s="103" t="s">
        <v>178</v>
      </c>
      <c r="AF51" s="69">
        <v>0.33400000000000002</v>
      </c>
      <c r="AG51" s="44">
        <f t="shared" si="17"/>
        <v>0.56112000000000006</v>
      </c>
      <c r="AH51" s="44">
        <f t="shared" si="18"/>
        <v>2.24112</v>
      </c>
      <c r="AI51" s="46">
        <v>0</v>
      </c>
      <c r="AJ51" s="44">
        <f t="shared" si="21"/>
        <v>0</v>
      </c>
      <c r="AK51" s="46">
        <v>0</v>
      </c>
      <c r="AL51" s="44">
        <f t="shared" si="6"/>
        <v>0</v>
      </c>
      <c r="AM51" s="47">
        <v>0</v>
      </c>
      <c r="AN51" s="46">
        <v>0</v>
      </c>
      <c r="AO51" s="44">
        <f t="shared" si="7"/>
        <v>0</v>
      </c>
      <c r="AP51" s="44">
        <f t="shared" si="8"/>
        <v>0</v>
      </c>
      <c r="AQ51" s="44">
        <f t="shared" si="9"/>
        <v>2.24112</v>
      </c>
      <c r="AR51" s="57">
        <f t="shared" si="10"/>
        <v>0.25046153846153851</v>
      </c>
      <c r="AS51" s="66">
        <v>2.99</v>
      </c>
      <c r="AT51" s="64"/>
      <c r="AU51" s="57" t="str">
        <f t="shared" si="11"/>
        <v/>
      </c>
      <c r="AV51" s="81">
        <v>500</v>
      </c>
      <c r="AW51" s="44">
        <f t="shared" ref="AW51:AW105" si="22">IF(ISERROR(AQ51*AV51),"",AQ51*AV51)</f>
        <v>1120.56</v>
      </c>
      <c r="AX51" s="44">
        <f t="shared" ref="AX51:AX105" si="23">IF(ISERROR(AS51*AV51),"",AS51*AV51)</f>
        <v>1495</v>
      </c>
      <c r="AY51" s="44">
        <f t="shared" ref="AY51:AY105" si="24">IF(ISERROR(AT51*AV51),"",AT51*AV51)</f>
        <v>0</v>
      </c>
      <c r="AZ51" s="61" t="e">
        <f>IF(#REF!="","",#REF!*#REF!*#REF!/1000000/Y51*AV51)</f>
        <v>#REF!</v>
      </c>
      <c r="BA51" s="64"/>
      <c r="BB51" s="34"/>
      <c r="BC51" s="34" t="s">
        <v>171</v>
      </c>
      <c r="BD51" s="34" t="s">
        <v>64</v>
      </c>
      <c r="BE51" s="34" t="s">
        <v>184</v>
      </c>
    </row>
    <row r="52" spans="1:59" ht="24.95" customHeight="1">
      <c r="A52" s="63"/>
      <c r="B52" s="126"/>
      <c r="C52" s="64"/>
      <c r="D52" s="100" t="s">
        <v>277</v>
      </c>
      <c r="E52" s="64"/>
      <c r="F52" s="32" t="s">
        <v>58</v>
      </c>
      <c r="G52" s="84" t="s">
        <v>278</v>
      </c>
      <c r="H52" s="50" t="s">
        <v>185</v>
      </c>
      <c r="I52" s="50" t="s">
        <v>185</v>
      </c>
      <c r="J52" s="51" t="s">
        <v>280</v>
      </c>
      <c r="K52" s="51" t="s">
        <v>280</v>
      </c>
      <c r="L52" s="101" t="s">
        <v>291</v>
      </c>
      <c r="M52" s="34" t="s">
        <v>282</v>
      </c>
      <c r="N52" s="64"/>
      <c r="O52" s="54" t="s">
        <v>292</v>
      </c>
      <c r="P52" s="64"/>
      <c r="Q52" s="32" t="s">
        <v>60</v>
      </c>
      <c r="R52" s="65">
        <f>'[1]Sunny 9.9'!Q62</f>
        <v>2.27</v>
      </c>
      <c r="S52" s="32" t="s">
        <v>61</v>
      </c>
      <c r="T52" s="129"/>
      <c r="U52" s="104">
        <v>11</v>
      </c>
      <c r="V52" s="104">
        <v>11</v>
      </c>
      <c r="W52" s="104">
        <v>13</v>
      </c>
      <c r="X52" s="38">
        <v>11</v>
      </c>
      <c r="Y52" s="77">
        <v>1</v>
      </c>
      <c r="Z52" s="40">
        <f t="shared" si="0"/>
        <v>1.573E-3</v>
      </c>
      <c r="AA52" s="41">
        <v>63</v>
      </c>
      <c r="AB52" s="42">
        <f t="shared" si="1"/>
        <v>40050.858232676415</v>
      </c>
      <c r="AC52" s="43">
        <v>2250</v>
      </c>
      <c r="AD52" s="44"/>
      <c r="AE52" s="103" t="s">
        <v>274</v>
      </c>
      <c r="AF52" s="69">
        <v>0.40899999999999997</v>
      </c>
      <c r="AG52" s="44">
        <f t="shared" si="17"/>
        <v>0.92842999999999998</v>
      </c>
      <c r="AH52" s="44">
        <f t="shared" si="18"/>
        <v>3.1984300000000001</v>
      </c>
      <c r="AI52" s="46">
        <v>0</v>
      </c>
      <c r="AJ52" s="44">
        <f t="shared" si="21"/>
        <v>0</v>
      </c>
      <c r="AK52" s="46">
        <v>0</v>
      </c>
      <c r="AL52" s="44">
        <f t="shared" si="6"/>
        <v>0</v>
      </c>
      <c r="AM52" s="47">
        <v>0</v>
      </c>
      <c r="AN52" s="46">
        <v>0</v>
      </c>
      <c r="AO52" s="44">
        <f t="shared" si="7"/>
        <v>0</v>
      </c>
      <c r="AP52" s="44">
        <f t="shared" si="8"/>
        <v>0</v>
      </c>
      <c r="AQ52" s="44">
        <f t="shared" si="9"/>
        <v>3.1984300000000001</v>
      </c>
      <c r="AR52" s="57">
        <f t="shared" si="10"/>
        <v>0.30317429193899775</v>
      </c>
      <c r="AS52" s="66">
        <v>4.59</v>
      </c>
      <c r="AT52" s="64"/>
      <c r="AU52" s="57" t="str">
        <f t="shared" si="11"/>
        <v/>
      </c>
      <c r="AV52" s="81">
        <v>500</v>
      </c>
      <c r="AW52" s="44">
        <f t="shared" si="22"/>
        <v>1599.2150000000001</v>
      </c>
      <c r="AX52" s="44">
        <f t="shared" si="23"/>
        <v>2295</v>
      </c>
      <c r="AY52" s="44">
        <f t="shared" si="24"/>
        <v>0</v>
      </c>
      <c r="AZ52" s="61" t="e">
        <f>IF(#REF!="","",#REF!*#REF!*#REF!/1000000/Y52*AV52)</f>
        <v>#REF!</v>
      </c>
      <c r="BA52" s="64"/>
      <c r="BB52" s="34"/>
      <c r="BC52" s="34" t="s">
        <v>171</v>
      </c>
      <c r="BD52" s="34" t="s">
        <v>64</v>
      </c>
      <c r="BE52" s="34" t="s">
        <v>242</v>
      </c>
    </row>
    <row r="53" spans="1:59" ht="24.95" customHeight="1">
      <c r="A53" s="63"/>
      <c r="B53" s="126"/>
      <c r="C53" s="64"/>
      <c r="D53" s="100" t="s">
        <v>277</v>
      </c>
      <c r="E53" s="64"/>
      <c r="F53" s="32" t="s">
        <v>58</v>
      </c>
      <c r="G53" s="84" t="s">
        <v>278</v>
      </c>
      <c r="H53" s="50" t="s">
        <v>229</v>
      </c>
      <c r="I53" s="50" t="s">
        <v>229</v>
      </c>
      <c r="J53" s="51" t="s">
        <v>280</v>
      </c>
      <c r="K53" s="51" t="s">
        <v>280</v>
      </c>
      <c r="L53" s="101" t="s">
        <v>293</v>
      </c>
      <c r="M53" s="34" t="s">
        <v>294</v>
      </c>
      <c r="N53" s="64"/>
      <c r="O53" s="54" t="s">
        <v>295</v>
      </c>
      <c r="P53" s="64"/>
      <c r="Q53" s="32" t="s">
        <v>60</v>
      </c>
      <c r="R53" s="65">
        <f>'[1]Sunny 9.9'!Q63</f>
        <v>1.67</v>
      </c>
      <c r="S53" s="32" t="s">
        <v>61</v>
      </c>
      <c r="T53" s="129"/>
      <c r="U53" s="104">
        <v>11</v>
      </c>
      <c r="V53" s="104">
        <v>3.5</v>
      </c>
      <c r="W53" s="104">
        <v>15.7</v>
      </c>
      <c r="X53" s="38">
        <v>11</v>
      </c>
      <c r="Y53" s="77">
        <v>1</v>
      </c>
      <c r="Z53" s="40">
        <f t="shared" si="0"/>
        <v>6.0444999999999997E-4</v>
      </c>
      <c r="AA53" s="41">
        <v>63</v>
      </c>
      <c r="AB53" s="42">
        <f t="shared" si="1"/>
        <v>104226.98320787493</v>
      </c>
      <c r="AC53" s="43">
        <v>2250</v>
      </c>
      <c r="AD53" s="44"/>
      <c r="AE53" s="103" t="s">
        <v>274</v>
      </c>
      <c r="AF53" s="69">
        <v>0.40899999999999997</v>
      </c>
      <c r="AG53" s="44">
        <f t="shared" si="17"/>
        <v>0.68302999999999991</v>
      </c>
      <c r="AH53" s="44">
        <f t="shared" si="18"/>
        <v>2.35303</v>
      </c>
      <c r="AI53" s="46">
        <v>0</v>
      </c>
      <c r="AJ53" s="44">
        <f t="shared" si="21"/>
        <v>0</v>
      </c>
      <c r="AK53" s="46">
        <v>0</v>
      </c>
      <c r="AL53" s="44">
        <f t="shared" si="6"/>
        <v>0</v>
      </c>
      <c r="AM53" s="47">
        <v>0</v>
      </c>
      <c r="AN53" s="46">
        <v>0</v>
      </c>
      <c r="AO53" s="44">
        <f t="shared" si="7"/>
        <v>0</v>
      </c>
      <c r="AP53" s="44">
        <f t="shared" si="8"/>
        <v>0</v>
      </c>
      <c r="AQ53" s="44">
        <f t="shared" si="9"/>
        <v>2.35303</v>
      </c>
      <c r="AR53" s="57">
        <f t="shared" si="10"/>
        <v>0.21303344481605357</v>
      </c>
      <c r="AS53" s="66">
        <v>2.99</v>
      </c>
      <c r="AT53" s="64"/>
      <c r="AU53" s="57" t="str">
        <f t="shared" si="11"/>
        <v/>
      </c>
      <c r="AV53" s="81">
        <v>500</v>
      </c>
      <c r="AW53" s="44">
        <f t="shared" si="22"/>
        <v>1176.5149999999999</v>
      </c>
      <c r="AX53" s="44">
        <f t="shared" si="23"/>
        <v>1495</v>
      </c>
      <c r="AY53" s="44">
        <f t="shared" si="24"/>
        <v>0</v>
      </c>
      <c r="AZ53" s="61" t="e">
        <f>IF(#REF!="","",#REF!*#REF!*#REF!/1000000/Y53*AV53)</f>
        <v>#REF!</v>
      </c>
      <c r="BA53" s="64"/>
      <c r="BB53" s="34"/>
      <c r="BC53" s="34" t="s">
        <v>171</v>
      </c>
      <c r="BD53" s="34" t="s">
        <v>64</v>
      </c>
      <c r="BE53" s="34" t="s">
        <v>184</v>
      </c>
    </row>
    <row r="54" spans="1:59" ht="24.95" customHeight="1">
      <c r="A54" s="63"/>
      <c r="B54" s="126"/>
      <c r="C54" s="64"/>
      <c r="D54" s="100" t="s">
        <v>277</v>
      </c>
      <c r="E54" s="64"/>
      <c r="F54" s="32" t="s">
        <v>58</v>
      </c>
      <c r="G54" s="84" t="s">
        <v>278</v>
      </c>
      <c r="H54" s="50" t="s">
        <v>232</v>
      </c>
      <c r="I54" s="50" t="s">
        <v>296</v>
      </c>
      <c r="J54" s="51" t="s">
        <v>280</v>
      </c>
      <c r="K54" s="51" t="s">
        <v>280</v>
      </c>
      <c r="L54" s="101" t="s">
        <v>297</v>
      </c>
      <c r="M54" s="34" t="s">
        <v>282</v>
      </c>
      <c r="N54" s="64"/>
      <c r="O54" s="54" t="s">
        <v>298</v>
      </c>
      <c r="P54" s="64"/>
      <c r="Q54" s="32" t="s">
        <v>60</v>
      </c>
      <c r="R54" s="65">
        <f>'[1]Sunny 9.9'!Q64</f>
        <v>2.6</v>
      </c>
      <c r="S54" s="32" t="s">
        <v>61</v>
      </c>
      <c r="T54" s="129"/>
      <c r="U54" s="102">
        <v>25</v>
      </c>
      <c r="V54" s="102">
        <v>3</v>
      </c>
      <c r="W54" s="102">
        <v>16</v>
      </c>
      <c r="X54" s="38">
        <v>11</v>
      </c>
      <c r="Y54" s="77">
        <v>1</v>
      </c>
      <c r="Z54" s="40">
        <f t="shared" si="0"/>
        <v>1.1999999999999999E-3</v>
      </c>
      <c r="AA54" s="41">
        <v>63</v>
      </c>
      <c r="AB54" s="42">
        <f t="shared" si="1"/>
        <v>52500.000000000007</v>
      </c>
      <c r="AC54" s="43">
        <v>2250</v>
      </c>
      <c r="AD54" s="44">
        <f t="shared" si="2"/>
        <v>4.2857142857142851E-2</v>
      </c>
      <c r="AE54" s="103" t="s">
        <v>274</v>
      </c>
      <c r="AF54" s="69">
        <v>0.40899999999999997</v>
      </c>
      <c r="AG54" s="44">
        <f t="shared" si="17"/>
        <v>1.0633999999999999</v>
      </c>
      <c r="AH54" s="44">
        <f t="shared" si="18"/>
        <v>3.7062571428571429</v>
      </c>
      <c r="AI54" s="46">
        <v>0</v>
      </c>
      <c r="AJ54" s="44">
        <f t="shared" si="21"/>
        <v>0</v>
      </c>
      <c r="AK54" s="46">
        <v>0</v>
      </c>
      <c r="AL54" s="44">
        <f t="shared" si="6"/>
        <v>0</v>
      </c>
      <c r="AM54" s="47">
        <v>0</v>
      </c>
      <c r="AN54" s="46">
        <v>0</v>
      </c>
      <c r="AO54" s="44">
        <f t="shared" si="7"/>
        <v>0</v>
      </c>
      <c r="AP54" s="44">
        <f t="shared" si="8"/>
        <v>0</v>
      </c>
      <c r="AQ54" s="44">
        <f t="shared" si="9"/>
        <v>3.7062571428571429</v>
      </c>
      <c r="AR54" s="57">
        <f t="shared" si="10"/>
        <v>0.2294683694683694</v>
      </c>
      <c r="AS54" s="66">
        <v>4.8099999999999996</v>
      </c>
      <c r="AT54" s="64"/>
      <c r="AU54" s="57" t="str">
        <f t="shared" si="11"/>
        <v/>
      </c>
      <c r="AV54" s="81">
        <v>500</v>
      </c>
      <c r="AW54" s="44">
        <f t="shared" si="22"/>
        <v>1853.1285714285714</v>
      </c>
      <c r="AX54" s="44">
        <f t="shared" si="23"/>
        <v>2405</v>
      </c>
      <c r="AY54" s="44">
        <f t="shared" si="24"/>
        <v>0</v>
      </c>
      <c r="AZ54" s="61" t="e">
        <f>IF(#REF!="","",#REF!*#REF!*#REF!/1000000/Y54*AV54)</f>
        <v>#REF!</v>
      </c>
      <c r="BA54" s="64"/>
      <c r="BB54" s="34"/>
      <c r="BC54" s="34" t="s">
        <v>171</v>
      </c>
      <c r="BD54" s="34" t="s">
        <v>64</v>
      </c>
      <c r="BE54" s="34" t="s">
        <v>210</v>
      </c>
    </row>
    <row r="55" spans="1:59" ht="24.95" customHeight="1">
      <c r="A55" s="63"/>
      <c r="B55" s="126"/>
      <c r="C55" s="64"/>
      <c r="D55" s="100" t="s">
        <v>277</v>
      </c>
      <c r="E55" s="64"/>
      <c r="F55" s="32" t="s">
        <v>58</v>
      </c>
      <c r="G55" s="84" t="s">
        <v>278</v>
      </c>
      <c r="H55" s="92" t="s">
        <v>206</v>
      </c>
      <c r="I55" s="92" t="s">
        <v>207</v>
      </c>
      <c r="J55" s="51" t="s">
        <v>280</v>
      </c>
      <c r="K55" s="51" t="s">
        <v>280</v>
      </c>
      <c r="L55" s="105" t="s">
        <v>299</v>
      </c>
      <c r="M55" s="34" t="s">
        <v>282</v>
      </c>
      <c r="N55" s="64"/>
      <c r="O55" s="54" t="s">
        <v>300</v>
      </c>
      <c r="P55" s="64"/>
      <c r="Q55" s="32" t="s">
        <v>60</v>
      </c>
      <c r="R55" s="65">
        <f>'[1]Sunny 9.9'!Q65</f>
        <v>3.92</v>
      </c>
      <c r="S55" s="32" t="s">
        <v>61</v>
      </c>
      <c r="T55" s="129"/>
      <c r="U55" s="102">
        <v>11</v>
      </c>
      <c r="V55" s="102">
        <v>11</v>
      </c>
      <c r="W55" s="102">
        <v>40</v>
      </c>
      <c r="X55" s="38">
        <v>11</v>
      </c>
      <c r="Y55" s="77">
        <v>1</v>
      </c>
      <c r="Z55" s="40">
        <f t="shared" si="0"/>
        <v>4.8399999999999997E-3</v>
      </c>
      <c r="AA55" s="41">
        <v>63</v>
      </c>
      <c r="AB55" s="42">
        <f t="shared" si="1"/>
        <v>13016.528925619836</v>
      </c>
      <c r="AC55" s="43">
        <v>2250</v>
      </c>
      <c r="AD55" s="44">
        <f t="shared" si="2"/>
        <v>0.17285714285714285</v>
      </c>
      <c r="AE55" s="103" t="s">
        <v>301</v>
      </c>
      <c r="AF55" s="69">
        <v>0.40899999999999997</v>
      </c>
      <c r="AG55" s="44">
        <f t="shared" si="17"/>
        <v>1.6032799999999998</v>
      </c>
      <c r="AH55" s="44">
        <f t="shared" si="18"/>
        <v>5.6961371428571423</v>
      </c>
      <c r="AI55" s="46">
        <v>0</v>
      </c>
      <c r="AJ55" s="44">
        <f t="shared" si="21"/>
        <v>0</v>
      </c>
      <c r="AK55" s="46">
        <v>0</v>
      </c>
      <c r="AL55" s="44">
        <f t="shared" si="6"/>
        <v>0</v>
      </c>
      <c r="AM55" s="47">
        <v>0</v>
      </c>
      <c r="AN55" s="46">
        <v>0</v>
      </c>
      <c r="AO55" s="44">
        <f t="shared" si="7"/>
        <v>0</v>
      </c>
      <c r="AP55" s="44">
        <f t="shared" si="8"/>
        <v>0</v>
      </c>
      <c r="AQ55" s="44">
        <f t="shared" si="9"/>
        <v>5.6961371428571423</v>
      </c>
      <c r="AR55" s="57">
        <f t="shared" si="10"/>
        <v>0.23848433919022166</v>
      </c>
      <c r="AS55" s="66">
        <v>7.48</v>
      </c>
      <c r="AT55" s="64"/>
      <c r="AU55" s="57" t="str">
        <f t="shared" si="11"/>
        <v/>
      </c>
      <c r="AV55" s="81">
        <v>500</v>
      </c>
      <c r="AW55" s="44">
        <f t="shared" si="22"/>
        <v>2848.068571428571</v>
      </c>
      <c r="AX55" s="44">
        <f t="shared" si="23"/>
        <v>3740</v>
      </c>
      <c r="AY55" s="44">
        <f t="shared" si="24"/>
        <v>0</v>
      </c>
      <c r="AZ55" s="61" t="e">
        <f>IF(#REF!="","",#REF!*#REF!*#REF!/1000000/Y55*AV55)</f>
        <v>#REF!</v>
      </c>
      <c r="BA55" s="64"/>
      <c r="BB55" s="34"/>
      <c r="BC55" s="34" t="s">
        <v>171</v>
      </c>
      <c r="BD55" s="34" t="s">
        <v>64</v>
      </c>
      <c r="BE55" s="34" t="s">
        <v>184</v>
      </c>
    </row>
    <row r="56" spans="1:59" ht="24.95" customHeight="1">
      <c r="A56" s="63"/>
      <c r="B56" s="126"/>
      <c r="C56" s="64"/>
      <c r="D56" s="100" t="s">
        <v>277</v>
      </c>
      <c r="E56" s="64"/>
      <c r="F56" s="32" t="s">
        <v>58</v>
      </c>
      <c r="G56" s="84" t="s">
        <v>278</v>
      </c>
      <c r="H56" s="52" t="s">
        <v>302</v>
      </c>
      <c r="I56" s="52" t="s">
        <v>303</v>
      </c>
      <c r="J56" s="51" t="s">
        <v>280</v>
      </c>
      <c r="K56" s="51" t="s">
        <v>280</v>
      </c>
      <c r="L56" s="101" t="s">
        <v>304</v>
      </c>
      <c r="M56" s="34" t="s">
        <v>282</v>
      </c>
      <c r="N56" s="64"/>
      <c r="O56" s="54" t="s">
        <v>305</v>
      </c>
      <c r="P56" s="64"/>
      <c r="Q56" s="32" t="s">
        <v>60</v>
      </c>
      <c r="R56" s="65">
        <f>'[1]Sunny 9.9'!Q66</f>
        <v>4</v>
      </c>
      <c r="S56" s="32" t="s">
        <v>61</v>
      </c>
      <c r="T56" s="129"/>
      <c r="U56" s="102">
        <v>14</v>
      </c>
      <c r="V56" s="102">
        <v>14</v>
      </c>
      <c r="W56" s="102">
        <v>32.5</v>
      </c>
      <c r="X56" s="38">
        <v>11</v>
      </c>
      <c r="Y56" s="77">
        <v>1</v>
      </c>
      <c r="Z56" s="40">
        <f t="shared" si="0"/>
        <v>6.3699999999999998E-3</v>
      </c>
      <c r="AA56" s="41">
        <v>63</v>
      </c>
      <c r="AB56" s="42">
        <f t="shared" si="1"/>
        <v>9890.1098901098903</v>
      </c>
      <c r="AC56" s="43">
        <v>2250</v>
      </c>
      <c r="AD56" s="44">
        <f t="shared" si="2"/>
        <v>0.22750000000000001</v>
      </c>
      <c r="AE56" s="103" t="s">
        <v>274</v>
      </c>
      <c r="AF56" s="69">
        <v>0.40899999999999997</v>
      </c>
      <c r="AG56" s="44">
        <f t="shared" si="17"/>
        <v>1.6359999999999999</v>
      </c>
      <c r="AH56" s="44">
        <f t="shared" si="18"/>
        <v>5.8635000000000002</v>
      </c>
      <c r="AI56" s="46">
        <v>0</v>
      </c>
      <c r="AJ56" s="44">
        <f t="shared" si="21"/>
        <v>0</v>
      </c>
      <c r="AK56" s="46">
        <v>0</v>
      </c>
      <c r="AL56" s="44">
        <f t="shared" si="6"/>
        <v>0</v>
      </c>
      <c r="AM56" s="47">
        <v>0</v>
      </c>
      <c r="AN56" s="46">
        <v>0</v>
      </c>
      <c r="AO56" s="44">
        <f t="shared" si="7"/>
        <v>0</v>
      </c>
      <c r="AP56" s="44">
        <f t="shared" si="8"/>
        <v>0</v>
      </c>
      <c r="AQ56" s="44">
        <f t="shared" si="9"/>
        <v>5.8635000000000002</v>
      </c>
      <c r="AR56" s="57">
        <f t="shared" si="10"/>
        <v>0.22747035573122526</v>
      </c>
      <c r="AS56" s="66">
        <v>7.59</v>
      </c>
      <c r="AT56" s="64"/>
      <c r="AU56" s="57" t="str">
        <f t="shared" si="11"/>
        <v/>
      </c>
      <c r="AV56" s="81">
        <v>500</v>
      </c>
      <c r="AW56" s="44">
        <f t="shared" si="22"/>
        <v>2931.75</v>
      </c>
      <c r="AX56" s="44">
        <f t="shared" si="23"/>
        <v>3795</v>
      </c>
      <c r="AY56" s="44">
        <f t="shared" si="24"/>
        <v>0</v>
      </c>
      <c r="AZ56" s="61" t="e">
        <f>IF(#REF!="","",#REF!*#REF!*#REF!/1000000/Y56*AV56)</f>
        <v>#REF!</v>
      </c>
      <c r="BA56" s="64"/>
      <c r="BB56" s="33"/>
      <c r="BC56" s="34" t="s">
        <v>171</v>
      </c>
      <c r="BD56" s="34" t="s">
        <v>64</v>
      </c>
      <c r="BE56" s="34" t="s">
        <v>184</v>
      </c>
    </row>
    <row r="57" spans="1:59" ht="24.95" customHeight="1">
      <c r="A57" s="63"/>
      <c r="B57" s="127"/>
      <c r="C57" s="64"/>
      <c r="D57" s="100" t="s">
        <v>277</v>
      </c>
      <c r="E57" s="64"/>
      <c r="F57" s="32" t="s">
        <v>58</v>
      </c>
      <c r="G57" s="84" t="s">
        <v>278</v>
      </c>
      <c r="H57" s="50" t="s">
        <v>216</v>
      </c>
      <c r="I57" s="50" t="s">
        <v>216</v>
      </c>
      <c r="J57" s="51" t="s">
        <v>280</v>
      </c>
      <c r="K57" s="51" t="s">
        <v>280</v>
      </c>
      <c r="L57" s="106" t="s">
        <v>306</v>
      </c>
      <c r="M57" s="34" t="s">
        <v>282</v>
      </c>
      <c r="N57" s="64"/>
      <c r="O57" s="54" t="s">
        <v>307</v>
      </c>
      <c r="P57" s="64"/>
      <c r="Q57" s="32" t="s">
        <v>60</v>
      </c>
      <c r="R57" s="65">
        <f>'[1]Sunny 9.9'!Q67</f>
        <v>6.37</v>
      </c>
      <c r="S57" s="32" t="s">
        <v>61</v>
      </c>
      <c r="T57" s="129"/>
      <c r="U57" s="102">
        <v>21</v>
      </c>
      <c r="V57" s="102">
        <v>21</v>
      </c>
      <c r="W57" s="102">
        <v>27.5</v>
      </c>
      <c r="X57" s="38">
        <v>11</v>
      </c>
      <c r="Y57" s="77">
        <v>1</v>
      </c>
      <c r="Z57" s="40">
        <f t="shared" si="0"/>
        <v>1.2127499999999999E-2</v>
      </c>
      <c r="AA57" s="41">
        <v>63</v>
      </c>
      <c r="AB57" s="42">
        <f t="shared" si="1"/>
        <v>5194.8051948051952</v>
      </c>
      <c r="AC57" s="43">
        <v>2250</v>
      </c>
      <c r="AD57" s="44">
        <f t="shared" si="2"/>
        <v>0.43312499999999998</v>
      </c>
      <c r="AE57" s="103" t="s">
        <v>274</v>
      </c>
      <c r="AF57" s="69">
        <v>0.40899999999999997</v>
      </c>
      <c r="AG57" s="44">
        <f t="shared" si="17"/>
        <v>2.6053299999999999</v>
      </c>
      <c r="AH57" s="44">
        <f t="shared" si="18"/>
        <v>9.408455</v>
      </c>
      <c r="AI57" s="46">
        <v>0</v>
      </c>
      <c r="AJ57" s="44">
        <f t="shared" si="21"/>
        <v>0</v>
      </c>
      <c r="AK57" s="46">
        <v>0</v>
      </c>
      <c r="AL57" s="44">
        <f t="shared" si="6"/>
        <v>0</v>
      </c>
      <c r="AM57" s="47">
        <v>0</v>
      </c>
      <c r="AN57" s="46">
        <v>0</v>
      </c>
      <c r="AO57" s="44">
        <f t="shared" si="7"/>
        <v>0</v>
      </c>
      <c r="AP57" s="44">
        <f t="shared" si="8"/>
        <v>0</v>
      </c>
      <c r="AQ57" s="44">
        <f t="shared" si="9"/>
        <v>9.408455</v>
      </c>
      <c r="AR57" s="57">
        <f t="shared" si="10"/>
        <v>0.29471851574212893</v>
      </c>
      <c r="AS57" s="66">
        <v>13.34</v>
      </c>
      <c r="AT57" s="64"/>
      <c r="AU57" s="57" t="str">
        <f t="shared" si="11"/>
        <v/>
      </c>
      <c r="AV57" s="81">
        <v>500</v>
      </c>
      <c r="AW57" s="44">
        <f t="shared" si="22"/>
        <v>4704.2275</v>
      </c>
      <c r="AX57" s="44">
        <f t="shared" si="23"/>
        <v>6670</v>
      </c>
      <c r="AY57" s="44">
        <f t="shared" si="24"/>
        <v>0</v>
      </c>
      <c r="AZ57" s="61" t="e">
        <f>IF(#REF!="","",#REF!*#REF!*#REF!/1000000/Y57*AV57)</f>
        <v>#REF!</v>
      </c>
      <c r="BA57" s="64"/>
      <c r="BB57" s="33"/>
      <c r="BC57" s="34" t="s">
        <v>171</v>
      </c>
      <c r="BD57" s="34" t="s">
        <v>64</v>
      </c>
      <c r="BE57" s="34" t="s">
        <v>184</v>
      </c>
    </row>
    <row r="58" spans="1:59" ht="24.95" customHeight="1">
      <c r="A58" s="63"/>
      <c r="B58" s="125"/>
      <c r="C58" s="64"/>
      <c r="D58" s="100" t="s">
        <v>277</v>
      </c>
      <c r="E58" s="64"/>
      <c r="F58" s="32" t="s">
        <v>58</v>
      </c>
      <c r="G58" s="73" t="s">
        <v>308</v>
      </c>
      <c r="H58" s="74" t="s">
        <v>131</v>
      </c>
      <c r="I58" s="74" t="s">
        <v>132</v>
      </c>
      <c r="J58" s="51" t="s">
        <v>133</v>
      </c>
      <c r="K58" s="51" t="s">
        <v>133</v>
      </c>
      <c r="L58" s="74" t="s">
        <v>245</v>
      </c>
      <c r="M58" s="51" t="s">
        <v>309</v>
      </c>
      <c r="N58" s="64"/>
      <c r="O58" s="54" t="s">
        <v>310</v>
      </c>
      <c r="P58" s="64"/>
      <c r="Q58" s="32" t="s">
        <v>60</v>
      </c>
      <c r="R58" s="65">
        <f>'[1]Sunny 9.9'!Q68</f>
        <v>2.2999999999999998</v>
      </c>
      <c r="S58" s="32" t="s">
        <v>61</v>
      </c>
      <c r="T58" s="129" t="s">
        <v>137</v>
      </c>
      <c r="U58" s="76">
        <v>18.7</v>
      </c>
      <c r="V58" s="76">
        <v>10.9</v>
      </c>
      <c r="W58" s="76">
        <v>23.4</v>
      </c>
      <c r="X58" s="38">
        <v>11</v>
      </c>
      <c r="Y58" s="77">
        <v>2</v>
      </c>
      <c r="Z58" s="40">
        <f t="shared" si="0"/>
        <v>4.7696220000000003E-3</v>
      </c>
      <c r="AA58" s="41">
        <v>63</v>
      </c>
      <c r="AB58" s="42">
        <f t="shared" si="1"/>
        <v>26417.187777144602</v>
      </c>
      <c r="AC58" s="43">
        <v>2250</v>
      </c>
      <c r="AD58" s="44">
        <f t="shared" si="2"/>
        <v>8.5171821428571437E-2</v>
      </c>
      <c r="AE58" s="78" t="s">
        <v>138</v>
      </c>
      <c r="AF58" s="56">
        <v>0.318</v>
      </c>
      <c r="AG58" s="44">
        <f t="shared" si="17"/>
        <v>0.73139999999999994</v>
      </c>
      <c r="AH58" s="44">
        <f t="shared" si="18"/>
        <v>3.1165718214285709</v>
      </c>
      <c r="AI58" s="46">
        <v>0</v>
      </c>
      <c r="AJ58" s="44">
        <f t="shared" si="21"/>
        <v>0</v>
      </c>
      <c r="AK58" s="46">
        <v>0</v>
      </c>
      <c r="AL58" s="44">
        <f t="shared" ref="AL58:AL118" si="25">IF(ISERROR(AS58*AK58),"",AS58*AK58)</f>
        <v>0</v>
      </c>
      <c r="AM58" s="47">
        <v>0</v>
      </c>
      <c r="AN58" s="46">
        <v>0</v>
      </c>
      <c r="AO58" s="44">
        <f t="shared" ref="AO58:AO118" si="26">IF(ISERROR(AS58*AN58),"",AS58*AN58)</f>
        <v>0</v>
      </c>
      <c r="AP58" s="44">
        <f t="shared" ref="AP58:AP118" si="27">IF(ISERROR(AJ58+AL58+AO58),"",AJ58+AL58+AO58)</f>
        <v>0</v>
      </c>
      <c r="AQ58" s="44">
        <f t="shared" ref="AQ58:AQ118" si="28">IF(ISERROR(AH58+AP58),"",AH58+AP58)</f>
        <v>3.1165718214285709</v>
      </c>
      <c r="AR58" s="57">
        <f t="shared" ref="AR58:AR118" si="29">IF(ISERROR((AS58-AQ58)/AS58),"",(AS58-AQ58)/AS58)</f>
        <v>0.36396493440233252</v>
      </c>
      <c r="AS58" s="107">
        <v>4.9000000000000004</v>
      </c>
      <c r="AT58" s="64"/>
      <c r="AU58" s="57" t="str">
        <f t="shared" si="11"/>
        <v/>
      </c>
      <c r="AV58" s="81">
        <v>1000</v>
      </c>
      <c r="AW58" s="44">
        <f t="shared" si="22"/>
        <v>3116.5718214285707</v>
      </c>
      <c r="AX58" s="44">
        <f t="shared" si="23"/>
        <v>4900</v>
      </c>
      <c r="AY58" s="44">
        <f t="shared" si="24"/>
        <v>0</v>
      </c>
      <c r="AZ58" s="61" t="e">
        <f>IF(#REF!="","",#REF!*#REF!*#REF!/1000000/Y58*AV58)</f>
        <v>#REF!</v>
      </c>
      <c r="BA58" s="64"/>
      <c r="BB58" s="33"/>
      <c r="BC58" s="33" t="s">
        <v>63</v>
      </c>
      <c r="BD58" s="34" t="s">
        <v>64</v>
      </c>
      <c r="BE58" s="34" t="s">
        <v>311</v>
      </c>
    </row>
    <row r="59" spans="1:59" ht="24.95" customHeight="1">
      <c r="A59" s="63"/>
      <c r="B59" s="126"/>
      <c r="C59" s="64"/>
      <c r="D59" s="100" t="s">
        <v>277</v>
      </c>
      <c r="E59" s="64"/>
      <c r="F59" s="32" t="s">
        <v>58</v>
      </c>
      <c r="G59" s="73" t="s">
        <v>308</v>
      </c>
      <c r="H59" s="83" t="s">
        <v>249</v>
      </c>
      <c r="I59" s="83" t="s">
        <v>142</v>
      </c>
      <c r="J59" s="51" t="s">
        <v>133</v>
      </c>
      <c r="K59" s="51" t="s">
        <v>133</v>
      </c>
      <c r="L59" s="74" t="s">
        <v>143</v>
      </c>
      <c r="M59" s="51" t="s">
        <v>309</v>
      </c>
      <c r="N59" s="64"/>
      <c r="O59" s="54" t="s">
        <v>312</v>
      </c>
      <c r="P59" s="64"/>
      <c r="Q59" s="32" t="s">
        <v>60</v>
      </c>
      <c r="R59" s="65">
        <f>'[1]Sunny 9.9'!Q69</f>
        <v>1.68</v>
      </c>
      <c r="S59" s="32" t="s">
        <v>61</v>
      </c>
      <c r="T59" s="129"/>
      <c r="U59" s="76">
        <v>12.8</v>
      </c>
      <c r="V59" s="76">
        <v>8.6999999999999993</v>
      </c>
      <c r="W59" s="76">
        <v>12.6</v>
      </c>
      <c r="X59" s="38">
        <v>11</v>
      </c>
      <c r="Y59" s="77">
        <v>1</v>
      </c>
      <c r="Z59" s="40">
        <f t="shared" ref="Z59:Z119" si="30">IF(U59="","",U59*V59*W59/1000000)</f>
        <v>1.4031359999999999E-3</v>
      </c>
      <c r="AA59" s="41">
        <v>63</v>
      </c>
      <c r="AB59" s="42">
        <f t="shared" ref="AB59:AB119" si="31">IF(Y59="","",AA59/Z59*Y59)</f>
        <v>44899.425287356324</v>
      </c>
      <c r="AC59" s="43">
        <v>2250</v>
      </c>
      <c r="AD59" s="44">
        <f t="shared" ref="AD59:AD119" si="32">IF(ISERROR(AC59/AB59),"",AC59/AB59)</f>
        <v>5.0111999999999997E-2</v>
      </c>
      <c r="AE59" s="78" t="s">
        <v>145</v>
      </c>
      <c r="AF59" s="56">
        <v>0.36</v>
      </c>
      <c r="AG59" s="44">
        <f t="shared" si="17"/>
        <v>0.6048</v>
      </c>
      <c r="AH59" s="44">
        <f t="shared" si="18"/>
        <v>2.3349120000000001</v>
      </c>
      <c r="AI59" s="46">
        <v>0</v>
      </c>
      <c r="AJ59" s="44">
        <f t="shared" si="21"/>
        <v>0</v>
      </c>
      <c r="AK59" s="46">
        <v>0</v>
      </c>
      <c r="AL59" s="44">
        <f t="shared" si="25"/>
        <v>0</v>
      </c>
      <c r="AM59" s="47">
        <v>0</v>
      </c>
      <c r="AN59" s="46">
        <v>0</v>
      </c>
      <c r="AO59" s="44">
        <f t="shared" si="26"/>
        <v>0</v>
      </c>
      <c r="AP59" s="44">
        <f t="shared" si="27"/>
        <v>0</v>
      </c>
      <c r="AQ59" s="44">
        <f t="shared" si="28"/>
        <v>2.3349120000000001</v>
      </c>
      <c r="AR59" s="57">
        <f t="shared" si="29"/>
        <v>0.33288228571428569</v>
      </c>
      <c r="AS59" s="107">
        <v>3.5</v>
      </c>
      <c r="AT59" s="64"/>
      <c r="AU59" s="57" t="str">
        <f t="shared" ref="AU59:AU119" si="33">IF(ISERROR((AT59-AS59)/AT59),"",(AT59-AS59)/AT59)</f>
        <v/>
      </c>
      <c r="AV59" s="81">
        <v>500</v>
      </c>
      <c r="AW59" s="44">
        <f t="shared" si="22"/>
        <v>1167.4560000000001</v>
      </c>
      <c r="AX59" s="44">
        <f t="shared" si="23"/>
        <v>1750</v>
      </c>
      <c r="AY59" s="44">
        <f t="shared" si="24"/>
        <v>0</v>
      </c>
      <c r="AZ59" s="61" t="e">
        <f>IF(#REF!="","",#REF!*#REF!*#REF!/1000000/Y59*AV59)</f>
        <v>#REF!</v>
      </c>
      <c r="BA59" s="64"/>
      <c r="BB59" s="33"/>
      <c r="BC59" s="33" t="s">
        <v>63</v>
      </c>
      <c r="BD59" s="34" t="s">
        <v>64</v>
      </c>
      <c r="BE59" s="34" t="s">
        <v>311</v>
      </c>
    </row>
    <row r="60" spans="1:59" ht="24.95" customHeight="1">
      <c r="A60" s="63"/>
      <c r="B60" s="126"/>
      <c r="C60" s="64"/>
      <c r="D60" s="100" t="s">
        <v>277</v>
      </c>
      <c r="E60" s="64"/>
      <c r="F60" s="32" t="s">
        <v>58</v>
      </c>
      <c r="G60" s="73" t="s">
        <v>308</v>
      </c>
      <c r="H60" s="83" t="s">
        <v>252</v>
      </c>
      <c r="I60" s="83" t="s">
        <v>69</v>
      </c>
      <c r="J60" s="51" t="s">
        <v>133</v>
      </c>
      <c r="K60" s="51" t="s">
        <v>133</v>
      </c>
      <c r="L60" s="74" t="s">
        <v>148</v>
      </c>
      <c r="M60" s="51" t="s">
        <v>309</v>
      </c>
      <c r="N60" s="64"/>
      <c r="O60" s="54" t="s">
        <v>313</v>
      </c>
      <c r="P60" s="64"/>
      <c r="Q60" s="32" t="s">
        <v>60</v>
      </c>
      <c r="R60" s="65">
        <f>'[1]Sunny 9.9'!Q70</f>
        <v>1.55</v>
      </c>
      <c r="S60" s="32" t="s">
        <v>61</v>
      </c>
      <c r="T60" s="129"/>
      <c r="U60" s="76">
        <v>9.9</v>
      </c>
      <c r="V60" s="76">
        <v>9.9</v>
      </c>
      <c r="W60" s="76">
        <v>12</v>
      </c>
      <c r="X60" s="38">
        <v>11</v>
      </c>
      <c r="Y60" s="77">
        <v>1</v>
      </c>
      <c r="Z60" s="40">
        <f t="shared" si="30"/>
        <v>1.1761200000000001E-3</v>
      </c>
      <c r="AA60" s="41">
        <v>63</v>
      </c>
      <c r="AB60" s="42">
        <f t="shared" si="31"/>
        <v>53565.962656871743</v>
      </c>
      <c r="AC60" s="43">
        <v>2250</v>
      </c>
      <c r="AD60" s="44">
        <f t="shared" si="32"/>
        <v>4.2004285714285716E-2</v>
      </c>
      <c r="AE60" s="78" t="s">
        <v>145</v>
      </c>
      <c r="AF60" s="56">
        <v>0.36</v>
      </c>
      <c r="AG60" s="44">
        <f t="shared" si="17"/>
        <v>0.55799999999999994</v>
      </c>
      <c r="AH60" s="44">
        <f t="shared" si="18"/>
        <v>2.1500042857142856</v>
      </c>
      <c r="AI60" s="46">
        <v>0</v>
      </c>
      <c r="AJ60" s="44">
        <f t="shared" si="21"/>
        <v>0</v>
      </c>
      <c r="AK60" s="46">
        <v>0</v>
      </c>
      <c r="AL60" s="44">
        <f t="shared" si="25"/>
        <v>0</v>
      </c>
      <c r="AM60" s="47">
        <v>0</v>
      </c>
      <c r="AN60" s="46">
        <v>0</v>
      </c>
      <c r="AO60" s="44">
        <f t="shared" si="26"/>
        <v>0</v>
      </c>
      <c r="AP60" s="44">
        <f t="shared" si="27"/>
        <v>0</v>
      </c>
      <c r="AQ60" s="44">
        <f t="shared" si="28"/>
        <v>2.1500042857142856</v>
      </c>
      <c r="AR60" s="57">
        <f t="shared" si="29"/>
        <v>0.38571306122448984</v>
      </c>
      <c r="AS60" s="107">
        <v>3.5</v>
      </c>
      <c r="AT60" s="64"/>
      <c r="AU60" s="57" t="str">
        <f t="shared" si="33"/>
        <v/>
      </c>
      <c r="AV60" s="81">
        <v>500</v>
      </c>
      <c r="AW60" s="44">
        <f t="shared" si="22"/>
        <v>1075.0021428571429</v>
      </c>
      <c r="AX60" s="44">
        <f t="shared" si="23"/>
        <v>1750</v>
      </c>
      <c r="AY60" s="44">
        <f t="shared" si="24"/>
        <v>0</v>
      </c>
      <c r="AZ60" s="61" t="e">
        <f>IF(#REF!="","",#REF!*#REF!*#REF!/1000000/Y60*AV60)</f>
        <v>#REF!</v>
      </c>
      <c r="BA60" s="64"/>
      <c r="BB60" s="33"/>
      <c r="BC60" s="33" t="s">
        <v>63</v>
      </c>
      <c r="BD60" s="34" t="s">
        <v>64</v>
      </c>
      <c r="BE60" s="34" t="s">
        <v>311</v>
      </c>
    </row>
    <row r="61" spans="1:59" ht="24.95" customHeight="1">
      <c r="A61" s="63"/>
      <c r="B61" s="126"/>
      <c r="C61" s="64"/>
      <c r="D61" s="100" t="s">
        <v>277</v>
      </c>
      <c r="E61" s="64"/>
      <c r="F61" s="32" t="s">
        <v>58</v>
      </c>
      <c r="G61" s="73" t="s">
        <v>308</v>
      </c>
      <c r="H61" s="83" t="s">
        <v>314</v>
      </c>
      <c r="I61" s="83" t="s">
        <v>96</v>
      </c>
      <c r="J61" s="51" t="s">
        <v>133</v>
      </c>
      <c r="K61" s="51" t="s">
        <v>133</v>
      </c>
      <c r="L61" s="74" t="s">
        <v>153</v>
      </c>
      <c r="M61" s="51" t="s">
        <v>315</v>
      </c>
      <c r="N61" s="64"/>
      <c r="O61" s="54" t="s">
        <v>316</v>
      </c>
      <c r="P61" s="64"/>
      <c r="Q61" s="32" t="s">
        <v>60</v>
      </c>
      <c r="R61" s="65">
        <f>'[1]Sunny 9.9'!Q71</f>
        <v>1.45</v>
      </c>
      <c r="S61" s="32" t="s">
        <v>61</v>
      </c>
      <c r="T61" s="129"/>
      <c r="U61" s="76">
        <v>16</v>
      </c>
      <c r="V61" s="76">
        <v>4.5</v>
      </c>
      <c r="W61" s="76">
        <v>11.9</v>
      </c>
      <c r="X61" s="38">
        <v>11</v>
      </c>
      <c r="Y61" s="77">
        <v>1</v>
      </c>
      <c r="Z61" s="40">
        <f t="shared" si="30"/>
        <v>8.5680000000000012E-4</v>
      </c>
      <c r="AA61" s="41">
        <v>63</v>
      </c>
      <c r="AB61" s="42">
        <f t="shared" si="31"/>
        <v>73529.411764705874</v>
      </c>
      <c r="AC61" s="43">
        <v>2250</v>
      </c>
      <c r="AD61" s="44">
        <f t="shared" si="32"/>
        <v>3.0600000000000002E-2</v>
      </c>
      <c r="AE61" s="78" t="s">
        <v>145</v>
      </c>
      <c r="AF61" s="56">
        <v>0.36</v>
      </c>
      <c r="AG61" s="44">
        <f t="shared" si="17"/>
        <v>0.52200000000000002</v>
      </c>
      <c r="AH61" s="44">
        <f t="shared" si="18"/>
        <v>2.0026000000000002</v>
      </c>
      <c r="AI61" s="46">
        <v>0</v>
      </c>
      <c r="AJ61" s="44">
        <f t="shared" si="21"/>
        <v>0</v>
      </c>
      <c r="AK61" s="46">
        <v>0</v>
      </c>
      <c r="AL61" s="44">
        <f t="shared" si="25"/>
        <v>0</v>
      </c>
      <c r="AM61" s="47">
        <v>0</v>
      </c>
      <c r="AN61" s="46">
        <v>0</v>
      </c>
      <c r="AO61" s="44">
        <f t="shared" si="26"/>
        <v>0</v>
      </c>
      <c r="AP61" s="44">
        <f t="shared" si="27"/>
        <v>0</v>
      </c>
      <c r="AQ61" s="44">
        <f t="shared" si="28"/>
        <v>2.0026000000000002</v>
      </c>
      <c r="AR61" s="57">
        <f t="shared" si="29"/>
        <v>0.32115254237288132</v>
      </c>
      <c r="AS61" s="107">
        <v>2.95</v>
      </c>
      <c r="AT61" s="64"/>
      <c r="AU61" s="57" t="str">
        <f t="shared" si="33"/>
        <v/>
      </c>
      <c r="AV61" s="81">
        <v>500</v>
      </c>
      <c r="AW61" s="44">
        <f t="shared" si="22"/>
        <v>1001.3000000000001</v>
      </c>
      <c r="AX61" s="44">
        <f t="shared" si="23"/>
        <v>1475</v>
      </c>
      <c r="AY61" s="44">
        <f t="shared" si="24"/>
        <v>0</v>
      </c>
      <c r="AZ61" s="61" t="e">
        <f>IF(#REF!="","",#REF!*#REF!*#REF!/1000000/Y61*AV61)</f>
        <v>#REF!</v>
      </c>
      <c r="BA61" s="64"/>
      <c r="BB61" s="33"/>
      <c r="BC61" s="33" t="s">
        <v>63</v>
      </c>
      <c r="BD61" s="34" t="s">
        <v>64</v>
      </c>
      <c r="BE61" s="34" t="s">
        <v>311</v>
      </c>
    </row>
    <row r="62" spans="1:59" ht="24.95" customHeight="1">
      <c r="A62" s="63"/>
      <c r="B62" s="126"/>
      <c r="C62" s="64"/>
      <c r="D62" s="100" t="s">
        <v>277</v>
      </c>
      <c r="E62" s="64"/>
      <c r="F62" s="32" t="s">
        <v>58</v>
      </c>
      <c r="G62" s="73" t="s">
        <v>308</v>
      </c>
      <c r="H62" s="74" t="s">
        <v>257</v>
      </c>
      <c r="I62" s="74" t="s">
        <v>105</v>
      </c>
      <c r="J62" s="51" t="s">
        <v>133</v>
      </c>
      <c r="K62" s="51" t="s">
        <v>133</v>
      </c>
      <c r="L62" s="74" t="s">
        <v>317</v>
      </c>
      <c r="M62" s="51" t="s">
        <v>309</v>
      </c>
      <c r="N62" s="64"/>
      <c r="O62" s="54" t="s">
        <v>318</v>
      </c>
      <c r="P62" s="64"/>
      <c r="Q62" s="32" t="s">
        <v>60</v>
      </c>
      <c r="R62" s="65">
        <f>'[1]Sunny 9.9'!Q72</f>
        <v>2.65</v>
      </c>
      <c r="S62" s="32" t="s">
        <v>61</v>
      </c>
      <c r="T62" s="129"/>
      <c r="U62" s="76">
        <v>26.1</v>
      </c>
      <c r="V62" s="76">
        <v>4.5</v>
      </c>
      <c r="W62" s="76">
        <v>16</v>
      </c>
      <c r="X62" s="38">
        <v>11</v>
      </c>
      <c r="Y62" s="77">
        <v>1</v>
      </c>
      <c r="Z62" s="40">
        <f t="shared" si="30"/>
        <v>1.8792000000000001E-3</v>
      </c>
      <c r="AA62" s="41">
        <v>63</v>
      </c>
      <c r="AB62" s="42">
        <f t="shared" si="31"/>
        <v>33524.904214559385</v>
      </c>
      <c r="AC62" s="43">
        <v>2250</v>
      </c>
      <c r="AD62" s="44">
        <f t="shared" si="32"/>
        <v>6.7114285714285724E-2</v>
      </c>
      <c r="AE62" s="78" t="s">
        <v>145</v>
      </c>
      <c r="AF62" s="56">
        <v>0.36</v>
      </c>
      <c r="AG62" s="44">
        <f t="shared" si="17"/>
        <v>0.95399999999999996</v>
      </c>
      <c r="AH62" s="44">
        <f t="shared" si="18"/>
        <v>3.6711142857142853</v>
      </c>
      <c r="AI62" s="46">
        <v>0</v>
      </c>
      <c r="AJ62" s="44">
        <f t="shared" si="21"/>
        <v>0</v>
      </c>
      <c r="AK62" s="46">
        <v>0</v>
      </c>
      <c r="AL62" s="44">
        <f t="shared" si="25"/>
        <v>0</v>
      </c>
      <c r="AM62" s="47">
        <v>0</v>
      </c>
      <c r="AN62" s="46">
        <v>0</v>
      </c>
      <c r="AO62" s="44">
        <f t="shared" si="26"/>
        <v>0</v>
      </c>
      <c r="AP62" s="44">
        <f t="shared" si="27"/>
        <v>0</v>
      </c>
      <c r="AQ62" s="44">
        <f t="shared" si="28"/>
        <v>3.6711142857142853</v>
      </c>
      <c r="AR62" s="57">
        <f t="shared" si="29"/>
        <v>0.25836075036075046</v>
      </c>
      <c r="AS62" s="107">
        <v>4.95</v>
      </c>
      <c r="AT62" s="64"/>
      <c r="AU62" s="57" t="str">
        <f t="shared" si="33"/>
        <v/>
      </c>
      <c r="AV62" s="81">
        <v>500</v>
      </c>
      <c r="AW62" s="44">
        <f t="shared" si="22"/>
        <v>1835.5571428571427</v>
      </c>
      <c r="AX62" s="44">
        <f t="shared" si="23"/>
        <v>2475</v>
      </c>
      <c r="AY62" s="44">
        <f t="shared" si="24"/>
        <v>0</v>
      </c>
      <c r="AZ62" s="61" t="e">
        <f>IF(#REF!="","",#REF!*#REF!*#REF!/1000000/Y62*AV62)</f>
        <v>#REF!</v>
      </c>
      <c r="BA62" s="64"/>
      <c r="BB62" s="33"/>
      <c r="BC62" s="33" t="s">
        <v>63</v>
      </c>
      <c r="BD62" s="34" t="s">
        <v>64</v>
      </c>
      <c r="BE62" s="34" t="s">
        <v>311</v>
      </c>
    </row>
    <row r="63" spans="1:59" ht="24.95" customHeight="1">
      <c r="A63" s="63"/>
      <c r="B63" s="127"/>
      <c r="C63" s="64"/>
      <c r="D63" s="100" t="s">
        <v>277</v>
      </c>
      <c r="E63" s="64"/>
      <c r="F63" s="32" t="s">
        <v>58</v>
      </c>
      <c r="G63" s="73" t="s">
        <v>308</v>
      </c>
      <c r="H63" s="74" t="s">
        <v>159</v>
      </c>
      <c r="I63" s="74" t="s">
        <v>160</v>
      </c>
      <c r="J63" s="51" t="s">
        <v>133</v>
      </c>
      <c r="K63" s="51" t="s">
        <v>133</v>
      </c>
      <c r="L63" s="74" t="s">
        <v>319</v>
      </c>
      <c r="M63" s="51" t="s">
        <v>320</v>
      </c>
      <c r="N63" s="64"/>
      <c r="O63" s="54" t="s">
        <v>321</v>
      </c>
      <c r="P63" s="64"/>
      <c r="Q63" s="32" t="s">
        <v>60</v>
      </c>
      <c r="R63" s="65">
        <f>'[1]Sunny 9.9'!Q75</f>
        <v>8.52</v>
      </c>
      <c r="S63" s="32" t="s">
        <v>61</v>
      </c>
      <c r="T63" s="129"/>
      <c r="U63" s="76">
        <v>26.3</v>
      </c>
      <c r="V63" s="76">
        <v>26.3</v>
      </c>
      <c r="W63" s="76">
        <v>31</v>
      </c>
      <c r="X63" s="38">
        <v>11</v>
      </c>
      <c r="Y63" s="77">
        <v>1</v>
      </c>
      <c r="Z63" s="40">
        <f t="shared" si="30"/>
        <v>2.1442390000000002E-2</v>
      </c>
      <c r="AA63" s="41">
        <v>63</v>
      </c>
      <c r="AB63" s="42">
        <f t="shared" si="31"/>
        <v>2938.1053138199609</v>
      </c>
      <c r="AC63" s="43">
        <v>2250</v>
      </c>
      <c r="AD63" s="44">
        <f t="shared" si="32"/>
        <v>0.76579964285714297</v>
      </c>
      <c r="AE63" s="78" t="s">
        <v>145</v>
      </c>
      <c r="AF63" s="56">
        <v>0.36</v>
      </c>
      <c r="AG63" s="44">
        <f t="shared" si="17"/>
        <v>3.0671999999999997</v>
      </c>
      <c r="AH63" s="44">
        <f t="shared" si="18"/>
        <v>12.352999642857142</v>
      </c>
      <c r="AI63" s="46">
        <v>0</v>
      </c>
      <c r="AJ63" s="44">
        <f t="shared" si="21"/>
        <v>0</v>
      </c>
      <c r="AK63" s="46">
        <v>0</v>
      </c>
      <c r="AL63" s="44" t="str">
        <f>IF(ISERROR(#REF!*AK63),"",#REF!*AK63)</f>
        <v/>
      </c>
      <c r="AM63" s="47">
        <v>0</v>
      </c>
      <c r="AN63" s="46">
        <v>0</v>
      </c>
      <c r="AO63" s="44" t="str">
        <f>IF(ISERROR(#REF!*AN63),"",#REF!*AN63)</f>
        <v/>
      </c>
      <c r="AP63" s="44" t="str">
        <f t="shared" si="27"/>
        <v/>
      </c>
      <c r="AQ63" s="44" t="str">
        <f t="shared" si="28"/>
        <v/>
      </c>
      <c r="AR63" s="57" t="str">
        <f t="shared" si="29"/>
        <v/>
      </c>
      <c r="AS63" s="107">
        <v>15.5</v>
      </c>
      <c r="AT63" s="64"/>
      <c r="AU63" s="57" t="str">
        <f>IF(ISERROR((AT63-#REF!)/AT63),"",(AT63-#REF!)/AT63)</f>
        <v/>
      </c>
      <c r="AV63" s="81">
        <v>500</v>
      </c>
      <c r="AW63" s="44" t="str">
        <f t="shared" si="22"/>
        <v/>
      </c>
      <c r="AX63" s="44">
        <f t="shared" si="23"/>
        <v>7750</v>
      </c>
      <c r="AY63" s="44">
        <f t="shared" si="24"/>
        <v>0</v>
      </c>
      <c r="AZ63" s="61" t="e">
        <f>IF(#REF!="","",#REF!*#REF!*#REF!/1000000/Y63*AV63)</f>
        <v>#REF!</v>
      </c>
      <c r="BA63" s="64"/>
      <c r="BB63" s="33"/>
      <c r="BC63" s="33" t="s">
        <v>63</v>
      </c>
      <c r="BD63" s="34" t="s">
        <v>64</v>
      </c>
      <c r="BE63" s="34" t="s">
        <v>311</v>
      </c>
    </row>
    <row r="64" spans="1:59" ht="24.95" customHeight="1">
      <c r="A64" s="63"/>
      <c r="B64" s="125"/>
      <c r="C64" s="64"/>
      <c r="D64" s="100" t="s">
        <v>277</v>
      </c>
      <c r="E64" s="64"/>
      <c r="F64" s="32" t="s">
        <v>58</v>
      </c>
      <c r="G64" s="51" t="s">
        <v>322</v>
      </c>
      <c r="H64" s="50" t="s">
        <v>323</v>
      </c>
      <c r="I64" s="50" t="s">
        <v>324</v>
      </c>
      <c r="J64" s="108" t="s">
        <v>325</v>
      </c>
      <c r="K64" s="108" t="s">
        <v>325</v>
      </c>
      <c r="L64" s="109" t="s">
        <v>326</v>
      </c>
      <c r="M64" s="50" t="s">
        <v>327</v>
      </c>
      <c r="N64" s="64"/>
      <c r="O64" s="54" t="s">
        <v>328</v>
      </c>
      <c r="P64" s="64"/>
      <c r="Q64" s="32" t="s">
        <v>60</v>
      </c>
      <c r="R64" s="65">
        <f>'[1]Sunny 9.9'!Q76</f>
        <v>2.5</v>
      </c>
      <c r="S64" s="32" t="s">
        <v>61</v>
      </c>
      <c r="T64" s="128" t="s">
        <v>329</v>
      </c>
      <c r="U64" s="110">
        <v>17.5</v>
      </c>
      <c r="V64" s="110">
        <v>9</v>
      </c>
      <c r="W64" s="110">
        <v>21</v>
      </c>
      <c r="X64" s="38">
        <v>11</v>
      </c>
      <c r="Y64" s="77">
        <v>2</v>
      </c>
      <c r="Z64" s="40">
        <f t="shared" si="30"/>
        <v>3.3075000000000001E-3</v>
      </c>
      <c r="AA64" s="41">
        <v>63</v>
      </c>
      <c r="AB64" s="42">
        <f t="shared" si="31"/>
        <v>38095.238095238092</v>
      </c>
      <c r="AC64" s="43">
        <v>2250</v>
      </c>
      <c r="AD64" s="44">
        <f t="shared" si="32"/>
        <v>5.9062500000000004E-2</v>
      </c>
      <c r="AE64" s="87" t="s">
        <v>138</v>
      </c>
      <c r="AF64" s="45">
        <v>0.318</v>
      </c>
      <c r="AG64" s="44">
        <f t="shared" si="17"/>
        <v>0.79500000000000004</v>
      </c>
      <c r="AH64" s="44">
        <f t="shared" si="18"/>
        <v>3.3540624999999999</v>
      </c>
      <c r="AI64" s="46">
        <v>0</v>
      </c>
      <c r="AJ64" s="44">
        <f t="shared" si="21"/>
        <v>0</v>
      </c>
      <c r="AK64" s="46">
        <v>0</v>
      </c>
      <c r="AL64" s="44">
        <f t="shared" si="25"/>
        <v>0</v>
      </c>
      <c r="AM64" s="47">
        <v>0</v>
      </c>
      <c r="AN64" s="46">
        <v>0</v>
      </c>
      <c r="AO64" s="44">
        <f t="shared" si="26"/>
        <v>0</v>
      </c>
      <c r="AP64" s="44">
        <f t="shared" si="27"/>
        <v>0</v>
      </c>
      <c r="AQ64" s="44">
        <f t="shared" si="28"/>
        <v>3.3540624999999999</v>
      </c>
      <c r="AR64" s="57">
        <f t="shared" si="29"/>
        <v>0.32241161616161618</v>
      </c>
      <c r="AS64" s="88">
        <v>4.95</v>
      </c>
      <c r="AT64" s="64"/>
      <c r="AU64" s="57" t="str">
        <f t="shared" si="33"/>
        <v/>
      </c>
      <c r="AV64" s="81">
        <v>1000</v>
      </c>
      <c r="AW64" s="44">
        <f t="shared" si="22"/>
        <v>3354.0625</v>
      </c>
      <c r="AX64" s="44">
        <f t="shared" si="23"/>
        <v>4950</v>
      </c>
      <c r="AY64" s="44">
        <f t="shared" si="24"/>
        <v>0</v>
      </c>
      <c r="AZ64" s="61" t="e">
        <f>IF(#REF!="","",#REF!*#REF!*#REF!/1000000/Y64*AV64)</f>
        <v>#REF!</v>
      </c>
      <c r="BA64" s="64"/>
      <c r="BB64" s="33"/>
      <c r="BC64" s="34" t="s">
        <v>171</v>
      </c>
      <c r="BD64" s="34" t="s">
        <v>64</v>
      </c>
      <c r="BE64" s="34" t="s">
        <v>330</v>
      </c>
      <c r="BG64" s="2">
        <v>4.95</v>
      </c>
    </row>
    <row r="65" spans="1:59" ht="24.95" customHeight="1">
      <c r="A65" s="63"/>
      <c r="B65" s="126"/>
      <c r="C65" s="64"/>
      <c r="D65" s="100" t="s">
        <v>277</v>
      </c>
      <c r="E65" s="64"/>
      <c r="F65" s="32" t="s">
        <v>58</v>
      </c>
      <c r="G65" s="51" t="s">
        <v>322</v>
      </c>
      <c r="H65" s="50" t="s">
        <v>173</v>
      </c>
      <c r="I65" s="50" t="s">
        <v>142</v>
      </c>
      <c r="J65" s="108" t="s">
        <v>325</v>
      </c>
      <c r="K65" s="108" t="s">
        <v>325</v>
      </c>
      <c r="L65" s="109" t="s">
        <v>175</v>
      </c>
      <c r="M65" s="50" t="s">
        <v>327</v>
      </c>
      <c r="N65" s="64"/>
      <c r="O65" s="54" t="s">
        <v>331</v>
      </c>
      <c r="P65" s="64"/>
      <c r="Q65" s="32" t="s">
        <v>60</v>
      </c>
      <c r="R65" s="65">
        <f>'[1]Sunny 9.9'!Q77</f>
        <v>1.55</v>
      </c>
      <c r="S65" s="32" t="s">
        <v>61</v>
      </c>
      <c r="T65" s="128"/>
      <c r="U65" s="111">
        <v>12.5</v>
      </c>
      <c r="V65" s="111">
        <v>7.5</v>
      </c>
      <c r="W65" s="111">
        <v>13</v>
      </c>
      <c r="X65" s="38">
        <v>11</v>
      </c>
      <c r="Y65" s="77">
        <v>1</v>
      </c>
      <c r="Z65" s="40">
        <f t="shared" si="30"/>
        <v>1.21875E-3</v>
      </c>
      <c r="AA65" s="41">
        <v>63</v>
      </c>
      <c r="AB65" s="42">
        <f t="shared" si="31"/>
        <v>51692.307692307695</v>
      </c>
      <c r="AC65" s="43">
        <v>2250</v>
      </c>
      <c r="AD65" s="44"/>
      <c r="AE65" s="90" t="s">
        <v>178</v>
      </c>
      <c r="AF65" s="45">
        <v>0.33400000000000002</v>
      </c>
      <c r="AG65" s="44">
        <f t="shared" si="17"/>
        <v>0.51770000000000005</v>
      </c>
      <c r="AH65" s="44">
        <f t="shared" si="18"/>
        <v>2.0677000000000003</v>
      </c>
      <c r="AI65" s="46">
        <v>0</v>
      </c>
      <c r="AJ65" s="44">
        <f t="shared" si="21"/>
        <v>0</v>
      </c>
      <c r="AK65" s="46">
        <v>0</v>
      </c>
      <c r="AL65" s="44">
        <f t="shared" si="25"/>
        <v>0</v>
      </c>
      <c r="AM65" s="47">
        <v>0</v>
      </c>
      <c r="AN65" s="46">
        <v>0</v>
      </c>
      <c r="AO65" s="44">
        <f t="shared" si="26"/>
        <v>0</v>
      </c>
      <c r="AP65" s="44">
        <f t="shared" si="27"/>
        <v>0</v>
      </c>
      <c r="AQ65" s="44">
        <f t="shared" si="28"/>
        <v>2.0677000000000003</v>
      </c>
      <c r="AR65" s="57">
        <f t="shared" si="29"/>
        <v>0.31076666666666658</v>
      </c>
      <c r="AS65" s="88">
        <v>3</v>
      </c>
      <c r="AT65" s="64"/>
      <c r="AU65" s="57" t="str">
        <f t="shared" si="33"/>
        <v/>
      </c>
      <c r="AV65" s="81">
        <v>500</v>
      </c>
      <c r="AW65" s="44">
        <f t="shared" si="22"/>
        <v>1033.8500000000001</v>
      </c>
      <c r="AX65" s="44">
        <f t="shared" si="23"/>
        <v>1500</v>
      </c>
      <c r="AY65" s="44">
        <f t="shared" si="24"/>
        <v>0</v>
      </c>
      <c r="AZ65" s="61" t="e">
        <f>IF(#REF!="","",#REF!*#REF!*#REF!/1000000/Y65*AV65)</f>
        <v>#REF!</v>
      </c>
      <c r="BA65" s="64"/>
      <c r="BB65" s="34"/>
      <c r="BC65" s="34" t="s">
        <v>171</v>
      </c>
      <c r="BD65" s="34" t="s">
        <v>64</v>
      </c>
      <c r="BE65" s="34" t="s">
        <v>332</v>
      </c>
      <c r="BG65" s="2">
        <v>3.0249999999999999</v>
      </c>
    </row>
    <row r="66" spans="1:59" ht="24.95" customHeight="1">
      <c r="A66" s="63"/>
      <c r="B66" s="126"/>
      <c r="C66" s="64"/>
      <c r="D66" s="100" t="s">
        <v>277</v>
      </c>
      <c r="E66" s="64"/>
      <c r="F66" s="32" t="s">
        <v>58</v>
      </c>
      <c r="G66" s="51" t="s">
        <v>322</v>
      </c>
      <c r="H66" s="50" t="s">
        <v>181</v>
      </c>
      <c r="I66" s="50" t="s">
        <v>69</v>
      </c>
      <c r="J66" s="108" t="s">
        <v>325</v>
      </c>
      <c r="K66" s="108" t="s">
        <v>325</v>
      </c>
      <c r="L66" s="109" t="s">
        <v>182</v>
      </c>
      <c r="M66" s="50" t="s">
        <v>333</v>
      </c>
      <c r="N66" s="64"/>
      <c r="O66" s="54" t="s">
        <v>334</v>
      </c>
      <c r="P66" s="64"/>
      <c r="Q66" s="32" t="s">
        <v>60</v>
      </c>
      <c r="R66" s="65">
        <f>'[1]Sunny 9.9'!Q78</f>
        <v>1.45</v>
      </c>
      <c r="S66" s="32" t="s">
        <v>61</v>
      </c>
      <c r="T66" s="128"/>
      <c r="U66" s="111">
        <v>9</v>
      </c>
      <c r="V66" s="111">
        <v>9</v>
      </c>
      <c r="W66" s="111">
        <v>13</v>
      </c>
      <c r="X66" s="38">
        <v>11</v>
      </c>
      <c r="Y66" s="77">
        <v>1</v>
      </c>
      <c r="Z66" s="40">
        <f t="shared" si="30"/>
        <v>1.0529999999999999E-3</v>
      </c>
      <c r="AA66" s="41">
        <v>63</v>
      </c>
      <c r="AB66" s="42">
        <f t="shared" si="31"/>
        <v>59829.059829059835</v>
      </c>
      <c r="AC66" s="43">
        <v>2250</v>
      </c>
      <c r="AD66" s="44"/>
      <c r="AE66" s="91" t="s">
        <v>178</v>
      </c>
      <c r="AF66" s="45">
        <v>0.33400000000000002</v>
      </c>
      <c r="AG66" s="44">
        <f t="shared" ref="AG66:AG97" si="34">IF(ISERROR(R66*AF66),"",R66*AF66)</f>
        <v>0.48430000000000001</v>
      </c>
      <c r="AH66" s="44">
        <f t="shared" ref="AH66:AH97" si="35">IF(ISERROR(R66+AD66+AG66),"",R66+AD66+AG66)</f>
        <v>1.9342999999999999</v>
      </c>
      <c r="AI66" s="46">
        <v>0</v>
      </c>
      <c r="AJ66" s="44">
        <f t="shared" si="21"/>
        <v>0</v>
      </c>
      <c r="AK66" s="46">
        <v>0</v>
      </c>
      <c r="AL66" s="44">
        <f t="shared" si="25"/>
        <v>0</v>
      </c>
      <c r="AM66" s="47">
        <v>0</v>
      </c>
      <c r="AN66" s="46">
        <v>0</v>
      </c>
      <c r="AO66" s="44">
        <f t="shared" si="26"/>
        <v>0</v>
      </c>
      <c r="AP66" s="44">
        <f t="shared" si="27"/>
        <v>0</v>
      </c>
      <c r="AQ66" s="44">
        <f t="shared" si="28"/>
        <v>1.9342999999999999</v>
      </c>
      <c r="AR66" s="57">
        <f t="shared" si="29"/>
        <v>0.35523333333333335</v>
      </c>
      <c r="AS66" s="88">
        <v>3</v>
      </c>
      <c r="AT66" s="64"/>
      <c r="AU66" s="57" t="str">
        <f t="shared" si="33"/>
        <v/>
      </c>
      <c r="AV66" s="81">
        <v>500</v>
      </c>
      <c r="AW66" s="44">
        <f t="shared" si="22"/>
        <v>967.15</v>
      </c>
      <c r="AX66" s="44">
        <f t="shared" si="23"/>
        <v>1500</v>
      </c>
      <c r="AY66" s="44">
        <f t="shared" si="24"/>
        <v>0</v>
      </c>
      <c r="AZ66" s="61" t="e">
        <f>IF(#REF!="","",#REF!*#REF!*#REF!/1000000/Y66*AV66)</f>
        <v>#REF!</v>
      </c>
      <c r="BA66" s="64"/>
      <c r="BB66" s="34"/>
      <c r="BC66" s="34" t="s">
        <v>171</v>
      </c>
      <c r="BD66" s="34" t="s">
        <v>64</v>
      </c>
      <c r="BE66" s="34" t="s">
        <v>330</v>
      </c>
      <c r="BG66" s="2">
        <v>2.97</v>
      </c>
    </row>
    <row r="67" spans="1:59" ht="24.95" customHeight="1">
      <c r="A67" s="63"/>
      <c r="B67" s="126"/>
      <c r="C67" s="64"/>
      <c r="D67" s="100" t="s">
        <v>277</v>
      </c>
      <c r="E67" s="64"/>
      <c r="F67" s="32" t="s">
        <v>58</v>
      </c>
      <c r="G67" s="51" t="s">
        <v>322</v>
      </c>
      <c r="H67" s="50" t="s">
        <v>229</v>
      </c>
      <c r="I67" s="50" t="s">
        <v>96</v>
      </c>
      <c r="J67" s="108" t="s">
        <v>325</v>
      </c>
      <c r="K67" s="108" t="s">
        <v>325</v>
      </c>
      <c r="L67" s="109" t="s">
        <v>193</v>
      </c>
      <c r="M67" s="50" t="s">
        <v>327</v>
      </c>
      <c r="N67" s="64"/>
      <c r="O67" s="54" t="s">
        <v>335</v>
      </c>
      <c r="P67" s="64"/>
      <c r="Q67" s="32" t="s">
        <v>60</v>
      </c>
      <c r="R67" s="65">
        <f>'[1]Sunny 9.9'!Q79</f>
        <v>1.45</v>
      </c>
      <c r="S67" s="32" t="s">
        <v>61</v>
      </c>
      <c r="T67" s="128"/>
      <c r="U67" s="111">
        <v>15.5</v>
      </c>
      <c r="V67" s="111">
        <v>4</v>
      </c>
      <c r="W67" s="111">
        <v>11.5</v>
      </c>
      <c r="X67" s="38">
        <v>11</v>
      </c>
      <c r="Y67" s="77">
        <v>1</v>
      </c>
      <c r="Z67" s="40">
        <f t="shared" si="30"/>
        <v>7.1299999999999998E-4</v>
      </c>
      <c r="AA67" s="41">
        <v>63</v>
      </c>
      <c r="AB67" s="42">
        <f t="shared" si="31"/>
        <v>88359.046283309959</v>
      </c>
      <c r="AC67" s="43">
        <v>2250</v>
      </c>
      <c r="AD67" s="44"/>
      <c r="AE67" s="90" t="s">
        <v>178</v>
      </c>
      <c r="AF67" s="45">
        <v>0.33400000000000002</v>
      </c>
      <c r="AG67" s="44">
        <f t="shared" si="34"/>
        <v>0.48430000000000001</v>
      </c>
      <c r="AH67" s="44">
        <f t="shared" si="35"/>
        <v>1.9342999999999999</v>
      </c>
      <c r="AI67" s="46">
        <v>0</v>
      </c>
      <c r="AJ67" s="44">
        <f t="shared" si="21"/>
        <v>0</v>
      </c>
      <c r="AK67" s="46">
        <v>0</v>
      </c>
      <c r="AL67" s="44">
        <f t="shared" si="25"/>
        <v>0</v>
      </c>
      <c r="AM67" s="47">
        <v>0</v>
      </c>
      <c r="AN67" s="46">
        <v>0</v>
      </c>
      <c r="AO67" s="44">
        <f t="shared" si="26"/>
        <v>0</v>
      </c>
      <c r="AP67" s="44">
        <f t="shared" si="27"/>
        <v>0</v>
      </c>
      <c r="AQ67" s="44">
        <f t="shared" si="28"/>
        <v>1.9342999999999999</v>
      </c>
      <c r="AR67" s="57">
        <f t="shared" si="29"/>
        <v>0.35523333333333335</v>
      </c>
      <c r="AS67" s="88">
        <v>3</v>
      </c>
      <c r="AT67" s="64"/>
      <c r="AU67" s="57" t="str">
        <f t="shared" si="33"/>
        <v/>
      </c>
      <c r="AV67" s="81">
        <v>500</v>
      </c>
      <c r="AW67" s="44">
        <f t="shared" si="22"/>
        <v>967.15</v>
      </c>
      <c r="AX67" s="44">
        <f t="shared" si="23"/>
        <v>1500</v>
      </c>
      <c r="AY67" s="44">
        <f t="shared" si="24"/>
        <v>0</v>
      </c>
      <c r="AZ67" s="61" t="e">
        <f>IF(#REF!="","",#REF!*#REF!*#REF!/1000000/Y67*AV67)</f>
        <v>#REF!</v>
      </c>
      <c r="BA67" s="64"/>
      <c r="BB67" s="34"/>
      <c r="BC67" s="34" t="s">
        <v>171</v>
      </c>
      <c r="BD67" s="34" t="s">
        <v>64</v>
      </c>
      <c r="BE67" s="34" t="s">
        <v>330</v>
      </c>
      <c r="BG67" s="2">
        <v>2.97</v>
      </c>
    </row>
    <row r="68" spans="1:59" ht="24.95" customHeight="1">
      <c r="A68" s="63"/>
      <c r="B68" s="126"/>
      <c r="C68" s="64"/>
      <c r="D68" s="100" t="s">
        <v>277</v>
      </c>
      <c r="E68" s="64"/>
      <c r="F68" s="32" t="s">
        <v>58</v>
      </c>
      <c r="G68" s="51" t="s">
        <v>322</v>
      </c>
      <c r="H68" s="50" t="s">
        <v>185</v>
      </c>
      <c r="I68" s="50" t="s">
        <v>336</v>
      </c>
      <c r="J68" s="108" t="s">
        <v>325</v>
      </c>
      <c r="K68" s="108" t="s">
        <v>325</v>
      </c>
      <c r="L68" s="109" t="s">
        <v>337</v>
      </c>
      <c r="M68" s="50" t="s">
        <v>327</v>
      </c>
      <c r="N68" s="64"/>
      <c r="O68" s="54" t="s">
        <v>338</v>
      </c>
      <c r="P68" s="64"/>
      <c r="Q68" s="32" t="s">
        <v>60</v>
      </c>
      <c r="R68" s="65">
        <f>'[1]Sunny 9.9'!Q80</f>
        <v>2.15</v>
      </c>
      <c r="S68" s="32" t="s">
        <v>61</v>
      </c>
      <c r="T68" s="128"/>
      <c r="U68" s="112">
        <v>11.5</v>
      </c>
      <c r="V68" s="112">
        <v>11.5</v>
      </c>
      <c r="W68" s="112">
        <v>13.5</v>
      </c>
      <c r="X68" s="38">
        <v>11</v>
      </c>
      <c r="Y68" s="77">
        <v>1</v>
      </c>
      <c r="Z68" s="40">
        <f t="shared" si="30"/>
        <v>1.7853750000000001E-3</v>
      </c>
      <c r="AA68" s="41">
        <v>63</v>
      </c>
      <c r="AB68" s="42">
        <f t="shared" si="31"/>
        <v>35286.704473850034</v>
      </c>
      <c r="AC68" s="43">
        <v>2250</v>
      </c>
      <c r="AD68" s="44"/>
      <c r="AE68" s="90" t="s">
        <v>178</v>
      </c>
      <c r="AF68" s="45">
        <v>0.33400000000000002</v>
      </c>
      <c r="AG68" s="44">
        <f t="shared" si="34"/>
        <v>0.71809999999999996</v>
      </c>
      <c r="AH68" s="44">
        <f t="shared" si="35"/>
        <v>2.8681000000000001</v>
      </c>
      <c r="AI68" s="46">
        <v>0</v>
      </c>
      <c r="AJ68" s="44">
        <f t="shared" si="21"/>
        <v>0</v>
      </c>
      <c r="AK68" s="46">
        <v>0</v>
      </c>
      <c r="AL68" s="44">
        <f t="shared" si="25"/>
        <v>0</v>
      </c>
      <c r="AM68" s="47">
        <v>0</v>
      </c>
      <c r="AN68" s="46">
        <v>0</v>
      </c>
      <c r="AO68" s="44">
        <f t="shared" si="26"/>
        <v>0</v>
      </c>
      <c r="AP68" s="44">
        <f t="shared" si="27"/>
        <v>0</v>
      </c>
      <c r="AQ68" s="44">
        <f t="shared" si="28"/>
        <v>2.8681000000000001</v>
      </c>
      <c r="AR68" s="57">
        <f t="shared" si="29"/>
        <v>0.34066666666666662</v>
      </c>
      <c r="AS68" s="88">
        <v>4.3499999999999996</v>
      </c>
      <c r="AT68" s="64"/>
      <c r="AU68" s="57" t="str">
        <f t="shared" si="33"/>
        <v/>
      </c>
      <c r="AV68" s="81">
        <v>500</v>
      </c>
      <c r="AW68" s="44">
        <f t="shared" si="22"/>
        <v>1434.05</v>
      </c>
      <c r="AX68" s="44">
        <f t="shared" si="23"/>
        <v>2175</v>
      </c>
      <c r="AY68" s="44">
        <f t="shared" si="24"/>
        <v>0</v>
      </c>
      <c r="AZ68" s="61" t="e">
        <f>IF(#REF!="","",#REF!*#REF!*#REF!/1000000/Y68*AV68)</f>
        <v>#REF!</v>
      </c>
      <c r="BA68" s="64"/>
      <c r="BB68" s="34"/>
      <c r="BC68" s="34" t="s">
        <v>171</v>
      </c>
      <c r="BD68" s="34" t="s">
        <v>64</v>
      </c>
      <c r="BE68" s="34" t="s">
        <v>330</v>
      </c>
      <c r="BG68" s="2">
        <v>5.4450000000000003</v>
      </c>
    </row>
    <row r="69" spans="1:59" ht="24.95" customHeight="1">
      <c r="A69" s="63"/>
      <c r="B69" s="126"/>
      <c r="C69" s="64"/>
      <c r="D69" s="100" t="s">
        <v>277</v>
      </c>
      <c r="E69" s="64"/>
      <c r="F69" s="32" t="s">
        <v>58</v>
      </c>
      <c r="G69" s="51" t="s">
        <v>322</v>
      </c>
      <c r="H69" s="50" t="s">
        <v>232</v>
      </c>
      <c r="I69" s="50" t="s">
        <v>105</v>
      </c>
      <c r="J69" s="108" t="s">
        <v>325</v>
      </c>
      <c r="K69" s="108" t="s">
        <v>325</v>
      </c>
      <c r="L69" s="109" t="s">
        <v>198</v>
      </c>
      <c r="M69" s="50" t="s">
        <v>327</v>
      </c>
      <c r="N69" s="64"/>
      <c r="O69" s="54" t="s">
        <v>339</v>
      </c>
      <c r="P69" s="64"/>
      <c r="Q69" s="32" t="s">
        <v>60</v>
      </c>
      <c r="R69" s="65">
        <f>'[1]Sunny 9.9'!Q81</f>
        <v>3.2</v>
      </c>
      <c r="S69" s="32" t="s">
        <v>61</v>
      </c>
      <c r="T69" s="128"/>
      <c r="U69" s="113">
        <v>27.5</v>
      </c>
      <c r="V69" s="113">
        <v>4.5</v>
      </c>
      <c r="W69" s="113">
        <v>15.5</v>
      </c>
      <c r="X69" s="38">
        <v>11</v>
      </c>
      <c r="Y69" s="77">
        <v>1</v>
      </c>
      <c r="Z69" s="40">
        <f t="shared" si="30"/>
        <v>1.9181249999999999E-3</v>
      </c>
      <c r="AA69" s="41">
        <v>63</v>
      </c>
      <c r="AB69" s="42">
        <f t="shared" si="31"/>
        <v>32844.574780058654</v>
      </c>
      <c r="AC69" s="43">
        <v>2250</v>
      </c>
      <c r="AD69" s="44">
        <f t="shared" si="32"/>
        <v>6.8504464285714273E-2</v>
      </c>
      <c r="AE69" s="90" t="s">
        <v>178</v>
      </c>
      <c r="AF69" s="45">
        <v>0.33400000000000002</v>
      </c>
      <c r="AG69" s="44">
        <f t="shared" si="34"/>
        <v>1.0688000000000002</v>
      </c>
      <c r="AH69" s="44">
        <f t="shared" si="35"/>
        <v>4.3373044642857144</v>
      </c>
      <c r="AI69" s="46">
        <v>0</v>
      </c>
      <c r="AJ69" s="44">
        <f t="shared" si="21"/>
        <v>0</v>
      </c>
      <c r="AK69" s="46">
        <v>0</v>
      </c>
      <c r="AL69" s="44">
        <f t="shared" si="25"/>
        <v>0</v>
      </c>
      <c r="AM69" s="47">
        <v>0</v>
      </c>
      <c r="AN69" s="46">
        <v>0</v>
      </c>
      <c r="AO69" s="44">
        <f t="shared" si="26"/>
        <v>0</v>
      </c>
      <c r="AP69" s="44">
        <f t="shared" si="27"/>
        <v>0</v>
      </c>
      <c r="AQ69" s="44">
        <f t="shared" si="28"/>
        <v>4.3373044642857144</v>
      </c>
      <c r="AR69" s="57">
        <f t="shared" si="29"/>
        <v>0.32650551796805682</v>
      </c>
      <c r="AS69" s="88">
        <v>6.44</v>
      </c>
      <c r="AT69" s="64"/>
      <c r="AU69" s="57" t="str">
        <f t="shared" si="33"/>
        <v/>
      </c>
      <c r="AV69" s="81">
        <v>500</v>
      </c>
      <c r="AW69" s="44">
        <f t="shared" si="22"/>
        <v>2168.652232142857</v>
      </c>
      <c r="AX69" s="44">
        <f t="shared" si="23"/>
        <v>3220</v>
      </c>
      <c r="AY69" s="44">
        <f t="shared" si="24"/>
        <v>0</v>
      </c>
      <c r="AZ69" s="61" t="e">
        <f>IF(#REF!="","",#REF!*#REF!*#REF!/1000000/Y69*AV69)</f>
        <v>#REF!</v>
      </c>
      <c r="BA69" s="64"/>
      <c r="BB69" s="34"/>
      <c r="BC69" s="34" t="s">
        <v>171</v>
      </c>
      <c r="BD69" s="34" t="s">
        <v>64</v>
      </c>
      <c r="BE69" s="34" t="s">
        <v>330</v>
      </c>
      <c r="BG69" s="2">
        <v>6.4349999999999996</v>
      </c>
    </row>
    <row r="70" spans="1:59" ht="24.95" customHeight="1">
      <c r="A70" s="63"/>
      <c r="B70" s="126"/>
      <c r="C70" s="64"/>
      <c r="D70" s="100" t="s">
        <v>277</v>
      </c>
      <c r="E70" s="64"/>
      <c r="F70" s="32" t="s">
        <v>58</v>
      </c>
      <c r="G70" s="51" t="s">
        <v>322</v>
      </c>
      <c r="H70" s="114" t="s">
        <v>340</v>
      </c>
      <c r="I70" s="114" t="s">
        <v>341</v>
      </c>
      <c r="J70" s="108" t="s">
        <v>325</v>
      </c>
      <c r="K70" s="108" t="s">
        <v>325</v>
      </c>
      <c r="L70" s="109" t="s">
        <v>203</v>
      </c>
      <c r="M70" s="50" t="s">
        <v>333</v>
      </c>
      <c r="N70" s="64"/>
      <c r="O70" s="54" t="s">
        <v>342</v>
      </c>
      <c r="P70" s="64"/>
      <c r="Q70" s="32" t="s">
        <v>60</v>
      </c>
      <c r="R70" s="65">
        <f>'[1]Sunny 9.9'!Q82</f>
        <v>2.9</v>
      </c>
      <c r="S70" s="32" t="s">
        <v>61</v>
      </c>
      <c r="T70" s="128"/>
      <c r="U70" s="115">
        <v>16</v>
      </c>
      <c r="V70" s="115">
        <v>9</v>
      </c>
      <c r="W70" s="115">
        <v>11.5</v>
      </c>
      <c r="X70" s="38">
        <v>11</v>
      </c>
      <c r="Y70" s="77">
        <v>1</v>
      </c>
      <c r="Z70" s="40">
        <f t="shared" si="30"/>
        <v>1.6559999999999999E-3</v>
      </c>
      <c r="AA70" s="41">
        <v>63</v>
      </c>
      <c r="AB70" s="42">
        <f t="shared" si="31"/>
        <v>38043.478260869568</v>
      </c>
      <c r="AC70" s="43">
        <v>2250</v>
      </c>
      <c r="AD70" s="44">
        <f t="shared" si="32"/>
        <v>5.9142857142857136E-2</v>
      </c>
      <c r="AE70" s="90" t="s">
        <v>178</v>
      </c>
      <c r="AF70" s="45">
        <v>0.33400000000000002</v>
      </c>
      <c r="AG70" s="44">
        <f t="shared" si="34"/>
        <v>0.96860000000000002</v>
      </c>
      <c r="AH70" s="44">
        <f t="shared" si="35"/>
        <v>3.927742857142857</v>
      </c>
      <c r="AI70" s="46">
        <v>0</v>
      </c>
      <c r="AJ70" s="44">
        <f t="shared" si="21"/>
        <v>0</v>
      </c>
      <c r="AK70" s="46">
        <v>0</v>
      </c>
      <c r="AL70" s="44">
        <f t="shared" si="25"/>
        <v>0</v>
      </c>
      <c r="AM70" s="47">
        <v>0</v>
      </c>
      <c r="AN70" s="46">
        <v>0</v>
      </c>
      <c r="AO70" s="44">
        <f t="shared" si="26"/>
        <v>0</v>
      </c>
      <c r="AP70" s="44">
        <f t="shared" si="27"/>
        <v>0</v>
      </c>
      <c r="AQ70" s="44">
        <f t="shared" si="28"/>
        <v>3.927742857142857</v>
      </c>
      <c r="AR70" s="57">
        <f t="shared" si="29"/>
        <v>0.26584245660881173</v>
      </c>
      <c r="AS70" s="88">
        <v>5.35</v>
      </c>
      <c r="AT70" s="64"/>
      <c r="AU70" s="57" t="str">
        <f t="shared" si="33"/>
        <v/>
      </c>
      <c r="AV70" s="81">
        <v>500</v>
      </c>
      <c r="AW70" s="44">
        <f t="shared" si="22"/>
        <v>1963.8714285714284</v>
      </c>
      <c r="AX70" s="44">
        <f t="shared" si="23"/>
        <v>2675</v>
      </c>
      <c r="AY70" s="44">
        <f t="shared" si="24"/>
        <v>0</v>
      </c>
      <c r="AZ70" s="61" t="e">
        <f>IF(#REF!="","",#REF!*#REF!*#REF!/1000000/Y70*AV70)</f>
        <v>#REF!</v>
      </c>
      <c r="BA70" s="64"/>
      <c r="BB70" s="34"/>
      <c r="BC70" s="34" t="s">
        <v>171</v>
      </c>
      <c r="BD70" s="34" t="s">
        <v>64</v>
      </c>
      <c r="BE70" s="34" t="s">
        <v>343</v>
      </c>
      <c r="BG70" s="2">
        <v>7.5350000000000001</v>
      </c>
    </row>
    <row r="71" spans="1:59" ht="24.95" customHeight="1">
      <c r="A71" s="63"/>
      <c r="B71" s="126"/>
      <c r="C71" s="64"/>
      <c r="D71" s="100" t="s">
        <v>277</v>
      </c>
      <c r="E71" s="64"/>
      <c r="F71" s="32" t="s">
        <v>58</v>
      </c>
      <c r="G71" s="51" t="s">
        <v>322</v>
      </c>
      <c r="H71" s="50" t="s">
        <v>344</v>
      </c>
      <c r="I71" s="50" t="s">
        <v>345</v>
      </c>
      <c r="J71" s="108" t="s">
        <v>325</v>
      </c>
      <c r="K71" s="108" t="s">
        <v>325</v>
      </c>
      <c r="L71" s="109" t="s">
        <v>213</v>
      </c>
      <c r="M71" s="50" t="s">
        <v>327</v>
      </c>
      <c r="N71" s="64"/>
      <c r="O71" s="54" t="s">
        <v>346</v>
      </c>
      <c r="P71" s="64"/>
      <c r="Q71" s="32" t="s">
        <v>60</v>
      </c>
      <c r="R71" s="65">
        <f>'[1]Sunny 9.9'!Q83</f>
        <v>4.2</v>
      </c>
      <c r="S71" s="32" t="s">
        <v>61</v>
      </c>
      <c r="T71" s="128"/>
      <c r="U71" s="115">
        <v>17</v>
      </c>
      <c r="V71" s="115">
        <v>17</v>
      </c>
      <c r="W71" s="115">
        <v>16.5</v>
      </c>
      <c r="X71" s="38">
        <v>11</v>
      </c>
      <c r="Y71" s="77">
        <v>1</v>
      </c>
      <c r="Z71" s="40">
        <f t="shared" si="30"/>
        <v>4.7685000000000002E-3</v>
      </c>
      <c r="AA71" s="41">
        <v>63</v>
      </c>
      <c r="AB71" s="42">
        <f t="shared" si="31"/>
        <v>13211.701793016671</v>
      </c>
      <c r="AC71" s="43">
        <v>2250</v>
      </c>
      <c r="AD71" s="44">
        <f t="shared" si="32"/>
        <v>0.17030357142857144</v>
      </c>
      <c r="AE71" s="90" t="s">
        <v>178</v>
      </c>
      <c r="AF71" s="45">
        <v>0.33400000000000002</v>
      </c>
      <c r="AG71" s="44">
        <f t="shared" si="34"/>
        <v>1.4028</v>
      </c>
      <c r="AH71" s="44">
        <f t="shared" si="35"/>
        <v>5.7731035714285719</v>
      </c>
      <c r="AI71" s="46">
        <v>0</v>
      </c>
      <c r="AJ71" s="44">
        <f t="shared" si="21"/>
        <v>0</v>
      </c>
      <c r="AK71" s="46">
        <v>0</v>
      </c>
      <c r="AL71" s="44">
        <f t="shared" si="25"/>
        <v>0</v>
      </c>
      <c r="AM71" s="47">
        <v>0</v>
      </c>
      <c r="AN71" s="46">
        <v>0</v>
      </c>
      <c r="AO71" s="44">
        <f t="shared" si="26"/>
        <v>0</v>
      </c>
      <c r="AP71" s="44">
        <f t="shared" si="27"/>
        <v>0</v>
      </c>
      <c r="AQ71" s="44">
        <f t="shared" si="28"/>
        <v>5.7731035714285719</v>
      </c>
      <c r="AR71" s="57">
        <f t="shared" si="29"/>
        <v>0.25508341013824881</v>
      </c>
      <c r="AS71" s="88">
        <v>7.75</v>
      </c>
      <c r="AT71" s="64"/>
      <c r="AU71" s="57" t="str">
        <f t="shared" si="33"/>
        <v/>
      </c>
      <c r="AV71" s="81">
        <v>500</v>
      </c>
      <c r="AW71" s="44">
        <f t="shared" si="22"/>
        <v>2886.5517857142859</v>
      </c>
      <c r="AX71" s="44">
        <f t="shared" si="23"/>
        <v>3875</v>
      </c>
      <c r="AY71" s="44">
        <f t="shared" si="24"/>
        <v>0</v>
      </c>
      <c r="AZ71" s="61" t="e">
        <f>IF(#REF!="","",#REF!*#REF!*#REF!/1000000/Y71*AV71)</f>
        <v>#REF!</v>
      </c>
      <c r="BA71" s="64"/>
      <c r="BB71" s="34"/>
      <c r="BC71" s="34" t="s">
        <v>171</v>
      </c>
      <c r="BD71" s="34" t="s">
        <v>64</v>
      </c>
      <c r="BE71" s="34" t="s">
        <v>330</v>
      </c>
      <c r="BG71" s="2">
        <v>14.19</v>
      </c>
    </row>
    <row r="72" spans="1:59" ht="24.95" customHeight="1">
      <c r="A72" s="63"/>
      <c r="B72" s="127"/>
      <c r="C72" s="64"/>
      <c r="D72" s="100" t="s">
        <v>277</v>
      </c>
      <c r="E72" s="64"/>
      <c r="F72" s="32" t="s">
        <v>58</v>
      </c>
      <c r="G72" s="51" t="s">
        <v>322</v>
      </c>
      <c r="H72" s="50" t="s">
        <v>347</v>
      </c>
      <c r="I72" s="50" t="s">
        <v>160</v>
      </c>
      <c r="J72" s="108" t="s">
        <v>325</v>
      </c>
      <c r="K72" s="108" t="s">
        <v>325</v>
      </c>
      <c r="L72" s="109" t="s">
        <v>218</v>
      </c>
      <c r="M72" s="50" t="s">
        <v>327</v>
      </c>
      <c r="N72" s="64"/>
      <c r="O72" s="54" t="s">
        <v>348</v>
      </c>
      <c r="P72" s="64"/>
      <c r="Q72" s="32" t="s">
        <v>60</v>
      </c>
      <c r="R72" s="65">
        <f>'[1]Sunny 9.9'!Q84</f>
        <v>6.8</v>
      </c>
      <c r="S72" s="32" t="s">
        <v>61</v>
      </c>
      <c r="T72" s="128"/>
      <c r="U72" s="115">
        <v>21.5</v>
      </c>
      <c r="V72" s="115">
        <v>21.5</v>
      </c>
      <c r="W72" s="115">
        <v>27</v>
      </c>
      <c r="X72" s="38">
        <v>11</v>
      </c>
      <c r="Y72" s="77">
        <v>1</v>
      </c>
      <c r="Z72" s="40">
        <f t="shared" si="30"/>
        <v>1.2480750000000001E-2</v>
      </c>
      <c r="AA72" s="41">
        <v>63</v>
      </c>
      <c r="AB72" s="42">
        <f t="shared" si="31"/>
        <v>5047.7735712998019</v>
      </c>
      <c r="AC72" s="43">
        <v>2250</v>
      </c>
      <c r="AD72" s="44">
        <f t="shared" si="32"/>
        <v>0.44574107142857139</v>
      </c>
      <c r="AE72" s="90" t="s">
        <v>178</v>
      </c>
      <c r="AF72" s="45">
        <v>0.33400000000000002</v>
      </c>
      <c r="AG72" s="44">
        <f t="shared" si="34"/>
        <v>2.2711999999999999</v>
      </c>
      <c r="AH72" s="44">
        <f t="shared" si="35"/>
        <v>9.5169410714285707</v>
      </c>
      <c r="AI72" s="46">
        <v>0</v>
      </c>
      <c r="AJ72" s="44">
        <f t="shared" si="21"/>
        <v>0</v>
      </c>
      <c r="AK72" s="46">
        <v>0</v>
      </c>
      <c r="AL72" s="44">
        <f t="shared" si="25"/>
        <v>0</v>
      </c>
      <c r="AM72" s="47">
        <v>0</v>
      </c>
      <c r="AN72" s="46">
        <v>0</v>
      </c>
      <c r="AO72" s="44">
        <f t="shared" si="26"/>
        <v>0</v>
      </c>
      <c r="AP72" s="44">
        <f t="shared" si="27"/>
        <v>0</v>
      </c>
      <c r="AQ72" s="44">
        <f t="shared" si="28"/>
        <v>9.5169410714285707</v>
      </c>
      <c r="AR72" s="57">
        <f t="shared" si="29"/>
        <v>0.29504140211640217</v>
      </c>
      <c r="AS72" s="88">
        <v>13.5</v>
      </c>
      <c r="AT72" s="64"/>
      <c r="AU72" s="57" t="str">
        <f t="shared" si="33"/>
        <v/>
      </c>
      <c r="AV72" s="81">
        <v>500</v>
      </c>
      <c r="AW72" s="44">
        <f t="shared" si="22"/>
        <v>4758.4705357142857</v>
      </c>
      <c r="AX72" s="44">
        <f t="shared" si="23"/>
        <v>6750</v>
      </c>
      <c r="AY72" s="44">
        <f t="shared" si="24"/>
        <v>0</v>
      </c>
      <c r="AZ72" s="61" t="e">
        <f>IF(#REF!="","",#REF!*#REF!*#REF!/1000000/Y72*AV72)</f>
        <v>#REF!</v>
      </c>
      <c r="BA72" s="64"/>
      <c r="BB72" s="33"/>
      <c r="BC72" s="34" t="s">
        <v>171</v>
      </c>
      <c r="BD72" s="34" t="s">
        <v>64</v>
      </c>
      <c r="BE72" s="34" t="s">
        <v>332</v>
      </c>
      <c r="BG72" s="2">
        <v>7.4249999999999998</v>
      </c>
    </row>
    <row r="73" spans="1:59" ht="24.95" customHeight="1">
      <c r="A73" s="63"/>
      <c r="B73" s="125"/>
      <c r="C73" s="64"/>
      <c r="D73" s="100" t="s">
        <v>277</v>
      </c>
      <c r="E73" s="64"/>
      <c r="F73" s="32" t="s">
        <v>58</v>
      </c>
      <c r="G73" s="93" t="s">
        <v>349</v>
      </c>
      <c r="H73" s="33" t="s">
        <v>350</v>
      </c>
      <c r="I73" s="33" t="s">
        <v>350</v>
      </c>
      <c r="J73" s="51" t="s">
        <v>222</v>
      </c>
      <c r="K73" s="51" t="s">
        <v>222</v>
      </c>
      <c r="L73" s="85" t="s">
        <v>351</v>
      </c>
      <c r="M73" s="34" t="s">
        <v>352</v>
      </c>
      <c r="N73" s="64"/>
      <c r="O73" s="54" t="s">
        <v>353</v>
      </c>
      <c r="P73" s="64"/>
      <c r="Q73" s="32" t="s">
        <v>60</v>
      </c>
      <c r="R73" s="65">
        <f>'[1]Sunny 9.9'!Q85</f>
        <v>2.2200000000000002</v>
      </c>
      <c r="S73" s="32" t="s">
        <v>61</v>
      </c>
      <c r="T73" s="129" t="s">
        <v>354</v>
      </c>
      <c r="U73" s="116">
        <v>20</v>
      </c>
      <c r="V73" s="116">
        <v>10</v>
      </c>
      <c r="W73" s="116">
        <v>21.5</v>
      </c>
      <c r="X73" s="38">
        <v>11</v>
      </c>
      <c r="Y73" s="77">
        <v>2</v>
      </c>
      <c r="Z73" s="40">
        <f t="shared" si="30"/>
        <v>4.3E-3</v>
      </c>
      <c r="AA73" s="41">
        <v>63</v>
      </c>
      <c r="AB73" s="42">
        <f t="shared" si="31"/>
        <v>29302.325581395347</v>
      </c>
      <c r="AC73" s="43">
        <v>2250</v>
      </c>
      <c r="AD73" s="44">
        <f t="shared" si="32"/>
        <v>7.678571428571429E-2</v>
      </c>
      <c r="AE73" s="87" t="s">
        <v>138</v>
      </c>
      <c r="AF73" s="45">
        <v>0.318</v>
      </c>
      <c r="AG73" s="44">
        <f t="shared" si="34"/>
        <v>0.70596000000000003</v>
      </c>
      <c r="AH73" s="44">
        <f t="shared" si="35"/>
        <v>3.0027457142857146</v>
      </c>
      <c r="AI73" s="46">
        <v>0</v>
      </c>
      <c r="AJ73" s="44">
        <f t="shared" si="21"/>
        <v>0</v>
      </c>
      <c r="AK73" s="46">
        <v>0</v>
      </c>
      <c r="AL73" s="44">
        <f t="shared" si="25"/>
        <v>0</v>
      </c>
      <c r="AM73" s="47">
        <v>0</v>
      </c>
      <c r="AN73" s="46">
        <v>0</v>
      </c>
      <c r="AO73" s="44">
        <f t="shared" si="26"/>
        <v>0</v>
      </c>
      <c r="AP73" s="44">
        <f t="shared" si="27"/>
        <v>0</v>
      </c>
      <c r="AQ73" s="44">
        <f t="shared" si="28"/>
        <v>3.0027457142857146</v>
      </c>
      <c r="AR73" s="57">
        <f t="shared" si="29"/>
        <v>0.36784300751879695</v>
      </c>
      <c r="AS73" s="88">
        <v>4.75</v>
      </c>
      <c r="AT73" s="64"/>
      <c r="AU73" s="57" t="str">
        <f t="shared" si="33"/>
        <v/>
      </c>
      <c r="AV73" s="81">
        <v>1000</v>
      </c>
      <c r="AW73" s="44">
        <f t="shared" si="22"/>
        <v>3002.7457142857147</v>
      </c>
      <c r="AX73" s="44">
        <f t="shared" si="23"/>
        <v>4750</v>
      </c>
      <c r="AY73" s="44">
        <f t="shared" si="24"/>
        <v>0</v>
      </c>
      <c r="AZ73" s="61" t="e">
        <f>IF(#REF!="","",#REF!*#REF!*#REF!/1000000/Y73*AV73)</f>
        <v>#REF!</v>
      </c>
      <c r="BA73" s="64"/>
      <c r="BB73" s="33"/>
      <c r="BC73" s="34" t="s">
        <v>171</v>
      </c>
      <c r="BD73" s="34" t="s">
        <v>64</v>
      </c>
      <c r="BE73" s="34" t="s">
        <v>184</v>
      </c>
    </row>
    <row r="74" spans="1:59" ht="24.95" customHeight="1">
      <c r="A74" s="63"/>
      <c r="B74" s="126"/>
      <c r="C74" s="64"/>
      <c r="D74" s="100" t="s">
        <v>277</v>
      </c>
      <c r="E74" s="64"/>
      <c r="F74" s="32" t="s">
        <v>58</v>
      </c>
      <c r="G74" s="93" t="s">
        <v>349</v>
      </c>
      <c r="H74" s="50" t="s">
        <v>173</v>
      </c>
      <c r="I74" s="50" t="s">
        <v>173</v>
      </c>
      <c r="J74" s="51" t="s">
        <v>222</v>
      </c>
      <c r="K74" s="51" t="s">
        <v>222</v>
      </c>
      <c r="L74" s="85" t="s">
        <v>355</v>
      </c>
      <c r="M74" s="34" t="s">
        <v>356</v>
      </c>
      <c r="N74" s="64"/>
      <c r="O74" s="54" t="s">
        <v>357</v>
      </c>
      <c r="P74" s="64"/>
      <c r="Q74" s="32" t="s">
        <v>60</v>
      </c>
      <c r="R74" s="65">
        <f>'[1]Sunny 9.9'!Q86</f>
        <v>1.4</v>
      </c>
      <c r="S74" s="32" t="s">
        <v>61</v>
      </c>
      <c r="T74" s="129"/>
      <c r="U74" s="89">
        <v>12</v>
      </c>
      <c r="V74" s="89">
        <v>7</v>
      </c>
      <c r="W74" s="89">
        <v>13.5</v>
      </c>
      <c r="X74" s="38">
        <v>11</v>
      </c>
      <c r="Y74" s="77">
        <v>1</v>
      </c>
      <c r="Z74" s="40">
        <f t="shared" si="30"/>
        <v>1.134E-3</v>
      </c>
      <c r="AA74" s="41">
        <v>63</v>
      </c>
      <c r="AB74" s="42">
        <f t="shared" si="31"/>
        <v>55555.555555555555</v>
      </c>
      <c r="AC74" s="43">
        <v>2250</v>
      </c>
      <c r="AD74" s="44"/>
      <c r="AE74" s="90" t="s">
        <v>178</v>
      </c>
      <c r="AF74" s="45">
        <v>0.33400000000000002</v>
      </c>
      <c r="AG74" s="44">
        <f t="shared" si="34"/>
        <v>0.46760000000000002</v>
      </c>
      <c r="AH74" s="44">
        <f t="shared" si="35"/>
        <v>1.8675999999999999</v>
      </c>
      <c r="AI74" s="46">
        <v>0</v>
      </c>
      <c r="AJ74" s="44">
        <f t="shared" si="21"/>
        <v>0</v>
      </c>
      <c r="AK74" s="46">
        <v>0</v>
      </c>
      <c r="AL74" s="44">
        <f t="shared" si="25"/>
        <v>0</v>
      </c>
      <c r="AM74" s="47">
        <v>0</v>
      </c>
      <c r="AN74" s="46">
        <v>0</v>
      </c>
      <c r="AO74" s="44">
        <f t="shared" si="26"/>
        <v>0</v>
      </c>
      <c r="AP74" s="44">
        <f t="shared" si="27"/>
        <v>0</v>
      </c>
      <c r="AQ74" s="44">
        <f t="shared" si="28"/>
        <v>1.8675999999999999</v>
      </c>
      <c r="AR74" s="57">
        <f t="shared" si="29"/>
        <v>0.30829629629629635</v>
      </c>
      <c r="AS74" s="88">
        <v>2.7</v>
      </c>
      <c r="AT74" s="64"/>
      <c r="AU74" s="57" t="str">
        <f t="shared" si="33"/>
        <v/>
      </c>
      <c r="AV74" s="81">
        <v>500</v>
      </c>
      <c r="AW74" s="44">
        <f t="shared" si="22"/>
        <v>933.8</v>
      </c>
      <c r="AX74" s="44">
        <f t="shared" si="23"/>
        <v>1350</v>
      </c>
      <c r="AY74" s="44">
        <f t="shared" si="24"/>
        <v>0</v>
      </c>
      <c r="AZ74" s="61" t="e">
        <f>IF(#REF!="","",#REF!*#REF!*#REF!/1000000/Y74*AV74)</f>
        <v>#REF!</v>
      </c>
      <c r="BA74" s="64"/>
      <c r="BB74" s="34"/>
      <c r="BC74" s="34" t="s">
        <v>171</v>
      </c>
      <c r="BD74" s="34" t="s">
        <v>64</v>
      </c>
      <c r="BE74" s="34" t="s">
        <v>184</v>
      </c>
    </row>
    <row r="75" spans="1:59" ht="24.95" customHeight="1">
      <c r="A75" s="63"/>
      <c r="B75" s="126"/>
      <c r="C75" s="64"/>
      <c r="D75" s="100" t="s">
        <v>277</v>
      </c>
      <c r="E75" s="64"/>
      <c r="F75" s="32" t="s">
        <v>58</v>
      </c>
      <c r="G75" s="93" t="s">
        <v>349</v>
      </c>
      <c r="H75" s="50" t="s">
        <v>226</v>
      </c>
      <c r="I75" s="50" t="s">
        <v>226</v>
      </c>
      <c r="J75" s="51" t="s">
        <v>222</v>
      </c>
      <c r="K75" s="51" t="s">
        <v>222</v>
      </c>
      <c r="L75" s="85" t="s">
        <v>358</v>
      </c>
      <c r="M75" s="34" t="s">
        <v>352</v>
      </c>
      <c r="N75" s="64"/>
      <c r="O75" s="54" t="s">
        <v>359</v>
      </c>
      <c r="P75" s="64"/>
      <c r="Q75" s="32" t="s">
        <v>60</v>
      </c>
      <c r="R75" s="65">
        <f>'[1]Sunny 9.9'!Q87</f>
        <v>1.35</v>
      </c>
      <c r="S75" s="32" t="s">
        <v>61</v>
      </c>
      <c r="T75" s="129"/>
      <c r="U75" s="89">
        <v>8</v>
      </c>
      <c r="V75" s="89">
        <v>8</v>
      </c>
      <c r="W75" s="89">
        <v>13.5</v>
      </c>
      <c r="X75" s="38">
        <v>11</v>
      </c>
      <c r="Y75" s="77">
        <v>1</v>
      </c>
      <c r="Z75" s="40">
        <f t="shared" si="30"/>
        <v>8.6399999999999997E-4</v>
      </c>
      <c r="AA75" s="41">
        <v>63</v>
      </c>
      <c r="AB75" s="42">
        <f t="shared" si="31"/>
        <v>72916.666666666672</v>
      </c>
      <c r="AC75" s="43">
        <v>2250</v>
      </c>
      <c r="AD75" s="44"/>
      <c r="AE75" s="91" t="s">
        <v>178</v>
      </c>
      <c r="AF75" s="45">
        <v>0.33400000000000002</v>
      </c>
      <c r="AG75" s="44">
        <f t="shared" si="34"/>
        <v>0.45090000000000008</v>
      </c>
      <c r="AH75" s="44">
        <f t="shared" si="35"/>
        <v>1.8009000000000002</v>
      </c>
      <c r="AI75" s="46">
        <v>0</v>
      </c>
      <c r="AJ75" s="44">
        <f t="shared" si="21"/>
        <v>0</v>
      </c>
      <c r="AK75" s="46">
        <v>0</v>
      </c>
      <c r="AL75" s="44">
        <f t="shared" si="25"/>
        <v>0</v>
      </c>
      <c r="AM75" s="47">
        <v>0</v>
      </c>
      <c r="AN75" s="46">
        <v>0</v>
      </c>
      <c r="AO75" s="44">
        <f t="shared" si="26"/>
        <v>0</v>
      </c>
      <c r="AP75" s="44">
        <f t="shared" si="27"/>
        <v>0</v>
      </c>
      <c r="AQ75" s="44">
        <f t="shared" si="28"/>
        <v>1.8009000000000002</v>
      </c>
      <c r="AR75" s="57">
        <f t="shared" si="29"/>
        <v>0.33299999999999996</v>
      </c>
      <c r="AS75" s="88">
        <v>2.7</v>
      </c>
      <c r="AT75" s="64"/>
      <c r="AU75" s="57" t="str">
        <f t="shared" si="33"/>
        <v/>
      </c>
      <c r="AV75" s="81">
        <v>500</v>
      </c>
      <c r="AW75" s="44">
        <f t="shared" si="22"/>
        <v>900.45</v>
      </c>
      <c r="AX75" s="44">
        <f t="shared" si="23"/>
        <v>1350</v>
      </c>
      <c r="AY75" s="44">
        <f t="shared" si="24"/>
        <v>0</v>
      </c>
      <c r="AZ75" s="61" t="e">
        <f>IF(#REF!="","",#REF!*#REF!*#REF!/1000000/Y75*AV75)</f>
        <v>#REF!</v>
      </c>
      <c r="BA75" s="64"/>
      <c r="BB75" s="34"/>
      <c r="BC75" s="34" t="s">
        <v>171</v>
      </c>
      <c r="BD75" s="34" t="s">
        <v>64</v>
      </c>
      <c r="BE75" s="34" t="s">
        <v>184</v>
      </c>
    </row>
    <row r="76" spans="1:59" ht="24.95" customHeight="1">
      <c r="A76" s="63"/>
      <c r="B76" s="126"/>
      <c r="C76" s="64"/>
      <c r="D76" s="100" t="s">
        <v>277</v>
      </c>
      <c r="E76" s="64"/>
      <c r="F76" s="32" t="s">
        <v>58</v>
      </c>
      <c r="G76" s="93" t="s">
        <v>349</v>
      </c>
      <c r="H76" s="50" t="s">
        <v>185</v>
      </c>
      <c r="I76" s="50" t="s">
        <v>185</v>
      </c>
      <c r="J76" s="51" t="s">
        <v>222</v>
      </c>
      <c r="K76" s="51" t="s">
        <v>222</v>
      </c>
      <c r="L76" s="85" t="s">
        <v>360</v>
      </c>
      <c r="M76" s="34" t="s">
        <v>352</v>
      </c>
      <c r="N76" s="64"/>
      <c r="O76" s="54" t="s">
        <v>361</v>
      </c>
      <c r="P76" s="64"/>
      <c r="Q76" s="32" t="s">
        <v>60</v>
      </c>
      <c r="R76" s="65">
        <f>'[1]Sunny 9.9'!Q88</f>
        <v>2.25</v>
      </c>
      <c r="S76" s="32" t="s">
        <v>61</v>
      </c>
      <c r="T76" s="129"/>
      <c r="U76" s="89">
        <v>10</v>
      </c>
      <c r="V76" s="89">
        <v>10</v>
      </c>
      <c r="W76" s="89">
        <v>12.5</v>
      </c>
      <c r="X76" s="38">
        <v>11</v>
      </c>
      <c r="Y76" s="77">
        <v>1</v>
      </c>
      <c r="Z76" s="40">
        <f t="shared" si="30"/>
        <v>1.25E-3</v>
      </c>
      <c r="AA76" s="41">
        <v>63</v>
      </c>
      <c r="AB76" s="42">
        <f t="shared" si="31"/>
        <v>50400</v>
      </c>
      <c r="AC76" s="43">
        <v>2250</v>
      </c>
      <c r="AD76" s="44"/>
      <c r="AE76" s="90" t="s">
        <v>178</v>
      </c>
      <c r="AF76" s="45">
        <v>0.33400000000000002</v>
      </c>
      <c r="AG76" s="44">
        <f t="shared" si="34"/>
        <v>0.75150000000000006</v>
      </c>
      <c r="AH76" s="44">
        <f t="shared" si="35"/>
        <v>3.0015000000000001</v>
      </c>
      <c r="AI76" s="46">
        <v>0</v>
      </c>
      <c r="AJ76" s="44">
        <f t="shared" si="21"/>
        <v>0</v>
      </c>
      <c r="AK76" s="46">
        <v>0</v>
      </c>
      <c r="AL76" s="44">
        <f t="shared" si="25"/>
        <v>0</v>
      </c>
      <c r="AM76" s="47">
        <v>0</v>
      </c>
      <c r="AN76" s="46">
        <v>0</v>
      </c>
      <c r="AO76" s="44">
        <f t="shared" si="26"/>
        <v>0</v>
      </c>
      <c r="AP76" s="44">
        <f t="shared" si="27"/>
        <v>0</v>
      </c>
      <c r="AQ76" s="44">
        <f t="shared" si="28"/>
        <v>3.0015000000000001</v>
      </c>
      <c r="AR76" s="57">
        <f t="shared" si="29"/>
        <v>0.30999999999999994</v>
      </c>
      <c r="AS76" s="88">
        <v>4.3499999999999996</v>
      </c>
      <c r="AT76" s="64"/>
      <c r="AU76" s="57" t="str">
        <f t="shared" si="33"/>
        <v/>
      </c>
      <c r="AV76" s="81">
        <v>500</v>
      </c>
      <c r="AW76" s="44">
        <f t="shared" si="22"/>
        <v>1500.75</v>
      </c>
      <c r="AX76" s="44">
        <f t="shared" si="23"/>
        <v>2175</v>
      </c>
      <c r="AY76" s="44">
        <f t="shared" si="24"/>
        <v>0</v>
      </c>
      <c r="AZ76" s="61" t="e">
        <f>IF(#REF!="","",#REF!*#REF!*#REF!/1000000/Y76*AV76)</f>
        <v>#REF!</v>
      </c>
      <c r="BA76" s="64"/>
      <c r="BB76" s="34"/>
      <c r="BC76" s="34" t="s">
        <v>171</v>
      </c>
      <c r="BD76" s="34" t="s">
        <v>64</v>
      </c>
      <c r="BE76" s="34" t="s">
        <v>184</v>
      </c>
    </row>
    <row r="77" spans="1:59" ht="24.95" customHeight="1">
      <c r="A77" s="63"/>
      <c r="B77" s="126"/>
      <c r="C77" s="64"/>
      <c r="D77" s="100" t="s">
        <v>277</v>
      </c>
      <c r="E77" s="64"/>
      <c r="F77" s="32" t="s">
        <v>58</v>
      </c>
      <c r="G77" s="93" t="s">
        <v>349</v>
      </c>
      <c r="H77" s="50" t="s">
        <v>362</v>
      </c>
      <c r="I77" s="50" t="s">
        <v>229</v>
      </c>
      <c r="J77" s="51" t="s">
        <v>222</v>
      </c>
      <c r="K77" s="51" t="s">
        <v>222</v>
      </c>
      <c r="L77" s="85" t="s">
        <v>363</v>
      </c>
      <c r="M77" s="34" t="s">
        <v>352</v>
      </c>
      <c r="N77" s="64"/>
      <c r="O77" s="54" t="s">
        <v>364</v>
      </c>
      <c r="P77" s="64"/>
      <c r="Q77" s="32" t="s">
        <v>60</v>
      </c>
      <c r="R77" s="65">
        <f>'[1]Sunny 9.9'!Q89</f>
        <v>1.35</v>
      </c>
      <c r="S77" s="32" t="s">
        <v>61</v>
      </c>
      <c r="T77" s="129"/>
      <c r="U77" s="89">
        <v>10.5</v>
      </c>
      <c r="V77" s="89">
        <v>3.5</v>
      </c>
      <c r="W77" s="89">
        <v>16</v>
      </c>
      <c r="X77" s="38">
        <v>11</v>
      </c>
      <c r="Y77" s="77">
        <v>1</v>
      </c>
      <c r="Z77" s="40">
        <f t="shared" si="30"/>
        <v>5.8799999999999998E-4</v>
      </c>
      <c r="AA77" s="41">
        <v>63</v>
      </c>
      <c r="AB77" s="42">
        <f t="shared" si="31"/>
        <v>107142.85714285714</v>
      </c>
      <c r="AC77" s="43">
        <v>2250</v>
      </c>
      <c r="AD77" s="44"/>
      <c r="AE77" s="90" t="s">
        <v>178</v>
      </c>
      <c r="AF77" s="45">
        <v>0.33400000000000002</v>
      </c>
      <c r="AG77" s="44">
        <f t="shared" si="34"/>
        <v>0.45090000000000008</v>
      </c>
      <c r="AH77" s="44">
        <f t="shared" si="35"/>
        <v>1.8009000000000002</v>
      </c>
      <c r="AI77" s="46">
        <v>0</v>
      </c>
      <c r="AJ77" s="44">
        <f t="shared" si="21"/>
        <v>0</v>
      </c>
      <c r="AK77" s="46">
        <v>0</v>
      </c>
      <c r="AL77" s="44">
        <f t="shared" si="25"/>
        <v>0</v>
      </c>
      <c r="AM77" s="47">
        <v>0</v>
      </c>
      <c r="AN77" s="46">
        <v>0</v>
      </c>
      <c r="AO77" s="44">
        <f t="shared" si="26"/>
        <v>0</v>
      </c>
      <c r="AP77" s="44">
        <f t="shared" si="27"/>
        <v>0</v>
      </c>
      <c r="AQ77" s="44">
        <f t="shared" si="28"/>
        <v>1.8009000000000002</v>
      </c>
      <c r="AR77" s="57">
        <f t="shared" si="29"/>
        <v>0.33299999999999996</v>
      </c>
      <c r="AS77" s="88">
        <v>2.7</v>
      </c>
      <c r="AT77" s="64"/>
      <c r="AU77" s="57" t="str">
        <f t="shared" si="33"/>
        <v/>
      </c>
      <c r="AV77" s="81">
        <v>500</v>
      </c>
      <c r="AW77" s="44">
        <f t="shared" si="22"/>
        <v>900.45</v>
      </c>
      <c r="AX77" s="44">
        <f t="shared" si="23"/>
        <v>1350</v>
      </c>
      <c r="AY77" s="44">
        <f t="shared" si="24"/>
        <v>0</v>
      </c>
      <c r="AZ77" s="61" t="e">
        <f>IF(#REF!="","",#REF!*#REF!*#REF!/1000000/Y77*AV77)</f>
        <v>#REF!</v>
      </c>
      <c r="BA77" s="64"/>
      <c r="BB77" s="34"/>
      <c r="BC77" s="34" t="s">
        <v>171</v>
      </c>
      <c r="BD77" s="34" t="s">
        <v>64</v>
      </c>
      <c r="BE77" s="34" t="s">
        <v>234</v>
      </c>
    </row>
    <row r="78" spans="1:59" ht="24.95" customHeight="1">
      <c r="A78" s="63"/>
      <c r="B78" s="126"/>
      <c r="C78" s="64"/>
      <c r="D78" s="100" t="s">
        <v>277</v>
      </c>
      <c r="E78" s="64"/>
      <c r="F78" s="32" t="s">
        <v>58</v>
      </c>
      <c r="G78" s="93" t="s">
        <v>349</v>
      </c>
      <c r="H78" s="50" t="s">
        <v>232</v>
      </c>
      <c r="I78" s="50" t="s">
        <v>232</v>
      </c>
      <c r="J78" s="51" t="s">
        <v>222</v>
      </c>
      <c r="K78" s="51" t="s">
        <v>222</v>
      </c>
      <c r="L78" s="85" t="s">
        <v>198</v>
      </c>
      <c r="M78" s="34" t="s">
        <v>352</v>
      </c>
      <c r="N78" s="64"/>
      <c r="O78" s="54" t="s">
        <v>365</v>
      </c>
      <c r="P78" s="64"/>
      <c r="Q78" s="32" t="s">
        <v>60</v>
      </c>
      <c r="R78" s="65">
        <f>'[1]Sunny 9.9'!Q90</f>
        <v>2.6</v>
      </c>
      <c r="S78" s="32" t="s">
        <v>61</v>
      </c>
      <c r="T78" s="129"/>
      <c r="U78" s="86">
        <v>15</v>
      </c>
      <c r="V78" s="86">
        <v>3.5</v>
      </c>
      <c r="W78" s="86">
        <v>27.5</v>
      </c>
      <c r="X78" s="38">
        <v>11</v>
      </c>
      <c r="Y78" s="77">
        <v>1</v>
      </c>
      <c r="Z78" s="40">
        <f t="shared" si="30"/>
        <v>1.4437499999999999E-3</v>
      </c>
      <c r="AA78" s="41">
        <v>63</v>
      </c>
      <c r="AB78" s="42">
        <f t="shared" si="31"/>
        <v>43636.36363636364</v>
      </c>
      <c r="AC78" s="43">
        <v>2250</v>
      </c>
      <c r="AD78" s="44">
        <f t="shared" si="32"/>
        <v>5.1562499999999997E-2</v>
      </c>
      <c r="AE78" s="90" t="s">
        <v>178</v>
      </c>
      <c r="AF78" s="45">
        <v>0.33400000000000002</v>
      </c>
      <c r="AG78" s="44">
        <f t="shared" si="34"/>
        <v>0.86840000000000006</v>
      </c>
      <c r="AH78" s="44">
        <f t="shared" si="35"/>
        <v>3.5199625000000001</v>
      </c>
      <c r="AI78" s="46">
        <v>0</v>
      </c>
      <c r="AJ78" s="44">
        <f t="shared" si="21"/>
        <v>0</v>
      </c>
      <c r="AK78" s="46">
        <v>0</v>
      </c>
      <c r="AL78" s="44">
        <f t="shared" si="25"/>
        <v>0</v>
      </c>
      <c r="AM78" s="47">
        <v>0</v>
      </c>
      <c r="AN78" s="46">
        <v>0</v>
      </c>
      <c r="AO78" s="44">
        <f t="shared" si="26"/>
        <v>0</v>
      </c>
      <c r="AP78" s="44">
        <f t="shared" si="27"/>
        <v>0</v>
      </c>
      <c r="AQ78" s="44">
        <f t="shared" si="28"/>
        <v>3.5199625000000001</v>
      </c>
      <c r="AR78" s="57">
        <f t="shared" si="29"/>
        <v>0.28889646464646462</v>
      </c>
      <c r="AS78" s="88">
        <v>4.95</v>
      </c>
      <c r="AT78" s="64"/>
      <c r="AU78" s="57" t="str">
        <f t="shared" si="33"/>
        <v/>
      </c>
      <c r="AV78" s="81">
        <v>1000</v>
      </c>
      <c r="AW78" s="44">
        <f t="shared" si="22"/>
        <v>3519.9625000000001</v>
      </c>
      <c r="AX78" s="44">
        <f t="shared" si="23"/>
        <v>4950</v>
      </c>
      <c r="AY78" s="44">
        <f t="shared" si="24"/>
        <v>0</v>
      </c>
      <c r="AZ78" s="61" t="e">
        <f>IF(#REF!="","",#REF!*#REF!*#REF!/1000000/Y78*AV78)</f>
        <v>#REF!</v>
      </c>
      <c r="BA78" s="64"/>
      <c r="BB78" s="34"/>
      <c r="BC78" s="34" t="s">
        <v>171</v>
      </c>
      <c r="BD78" s="34" t="s">
        <v>64</v>
      </c>
      <c r="BE78" s="34" t="s">
        <v>184</v>
      </c>
    </row>
    <row r="79" spans="1:59" ht="24.95" customHeight="1">
      <c r="A79" s="63"/>
      <c r="B79" s="126"/>
      <c r="C79" s="64"/>
      <c r="D79" s="100" t="s">
        <v>277</v>
      </c>
      <c r="E79" s="64"/>
      <c r="F79" s="32" t="s">
        <v>58</v>
      </c>
      <c r="G79" s="93" t="s">
        <v>349</v>
      </c>
      <c r="H79" s="50" t="s">
        <v>235</v>
      </c>
      <c r="I79" s="50" t="s">
        <v>235</v>
      </c>
      <c r="J79" s="51" t="s">
        <v>222</v>
      </c>
      <c r="K79" s="51" t="s">
        <v>222</v>
      </c>
      <c r="L79" s="85" t="s">
        <v>203</v>
      </c>
      <c r="M79" s="34" t="s">
        <v>352</v>
      </c>
      <c r="N79" s="64"/>
      <c r="O79" s="54" t="s">
        <v>366</v>
      </c>
      <c r="P79" s="64"/>
      <c r="Q79" s="32" t="s">
        <v>60</v>
      </c>
      <c r="R79" s="65">
        <f>'[1]Sunny 9.9'!Q91</f>
        <v>2.25</v>
      </c>
      <c r="S79" s="32" t="s">
        <v>61</v>
      </c>
      <c r="T79" s="129"/>
      <c r="U79" s="86">
        <v>16</v>
      </c>
      <c r="V79" s="86">
        <v>9</v>
      </c>
      <c r="W79" s="86">
        <v>12</v>
      </c>
      <c r="X79" s="38">
        <v>11</v>
      </c>
      <c r="Y79" s="77">
        <v>1</v>
      </c>
      <c r="Z79" s="40">
        <f t="shared" si="30"/>
        <v>1.7279999999999999E-3</v>
      </c>
      <c r="AA79" s="41">
        <v>63</v>
      </c>
      <c r="AB79" s="42">
        <f t="shared" si="31"/>
        <v>36458.333333333336</v>
      </c>
      <c r="AC79" s="43">
        <v>2250</v>
      </c>
      <c r="AD79" s="44">
        <f t="shared" si="32"/>
        <v>6.1714285714285708E-2</v>
      </c>
      <c r="AE79" s="90" t="s">
        <v>178</v>
      </c>
      <c r="AF79" s="45">
        <v>0.33400000000000002</v>
      </c>
      <c r="AG79" s="44">
        <f t="shared" si="34"/>
        <v>0.75150000000000006</v>
      </c>
      <c r="AH79" s="44">
        <f t="shared" si="35"/>
        <v>3.0632142857142859</v>
      </c>
      <c r="AI79" s="46">
        <v>0</v>
      </c>
      <c r="AJ79" s="44">
        <f t="shared" si="21"/>
        <v>0</v>
      </c>
      <c r="AK79" s="46">
        <v>0</v>
      </c>
      <c r="AL79" s="44">
        <f t="shared" si="25"/>
        <v>0</v>
      </c>
      <c r="AM79" s="47">
        <v>0</v>
      </c>
      <c r="AN79" s="46">
        <v>0</v>
      </c>
      <c r="AO79" s="44">
        <f t="shared" si="26"/>
        <v>0</v>
      </c>
      <c r="AP79" s="44">
        <f t="shared" si="27"/>
        <v>0</v>
      </c>
      <c r="AQ79" s="44">
        <f t="shared" si="28"/>
        <v>3.0632142857142859</v>
      </c>
      <c r="AR79" s="57">
        <f t="shared" si="29"/>
        <v>0.29581280788177328</v>
      </c>
      <c r="AS79" s="88">
        <v>4.3499999999999996</v>
      </c>
      <c r="AT79" s="64"/>
      <c r="AU79" s="57" t="str">
        <f t="shared" si="33"/>
        <v/>
      </c>
      <c r="AV79" s="81">
        <v>500</v>
      </c>
      <c r="AW79" s="44">
        <f t="shared" si="22"/>
        <v>1531.6071428571429</v>
      </c>
      <c r="AX79" s="44">
        <f t="shared" si="23"/>
        <v>2175</v>
      </c>
      <c r="AY79" s="44">
        <f t="shared" si="24"/>
        <v>0</v>
      </c>
      <c r="AZ79" s="61" t="e">
        <f>IF(#REF!="","",#REF!*#REF!*#REF!/1000000/Y79*AV79)</f>
        <v>#REF!</v>
      </c>
      <c r="BA79" s="64"/>
      <c r="BB79" s="34"/>
      <c r="BC79" s="34" t="s">
        <v>171</v>
      </c>
      <c r="BD79" s="34" t="s">
        <v>64</v>
      </c>
      <c r="BE79" s="34" t="s">
        <v>184</v>
      </c>
    </row>
    <row r="80" spans="1:59" ht="24.95" customHeight="1">
      <c r="A80" s="63"/>
      <c r="B80" s="126"/>
      <c r="C80" s="64"/>
      <c r="D80" s="100" t="s">
        <v>277</v>
      </c>
      <c r="E80" s="64"/>
      <c r="F80" s="32" t="s">
        <v>58</v>
      </c>
      <c r="G80" s="93" t="s">
        <v>349</v>
      </c>
      <c r="H80" s="92" t="s">
        <v>207</v>
      </c>
      <c r="I80" s="92" t="s">
        <v>207</v>
      </c>
      <c r="J80" s="51" t="s">
        <v>222</v>
      </c>
      <c r="K80" s="51" t="s">
        <v>222</v>
      </c>
      <c r="L80" s="33" t="s">
        <v>208</v>
      </c>
      <c r="M80" s="34" t="s">
        <v>352</v>
      </c>
      <c r="N80" s="64"/>
      <c r="O80" s="54" t="s">
        <v>367</v>
      </c>
      <c r="P80" s="64"/>
      <c r="Q80" s="32" t="s">
        <v>60</v>
      </c>
      <c r="R80" s="65">
        <f>'[1]Sunny 9.9'!Q92</f>
        <v>3.82</v>
      </c>
      <c r="S80" s="32" t="s">
        <v>61</v>
      </c>
      <c r="T80" s="129"/>
      <c r="U80" s="38">
        <v>11</v>
      </c>
      <c r="V80" s="38">
        <v>11</v>
      </c>
      <c r="W80" s="38">
        <v>40.5</v>
      </c>
      <c r="X80" s="38">
        <v>11</v>
      </c>
      <c r="Y80" s="77">
        <v>1</v>
      </c>
      <c r="Z80" s="40">
        <f t="shared" si="30"/>
        <v>4.9005000000000003E-3</v>
      </c>
      <c r="AA80" s="41">
        <v>63</v>
      </c>
      <c r="AB80" s="42">
        <f t="shared" si="31"/>
        <v>12855.831037649219</v>
      </c>
      <c r="AC80" s="43">
        <v>2250</v>
      </c>
      <c r="AD80" s="44">
        <f t="shared" si="32"/>
        <v>0.17501785714285714</v>
      </c>
      <c r="AE80" s="90" t="s">
        <v>178</v>
      </c>
      <c r="AF80" s="45">
        <v>0.33400000000000002</v>
      </c>
      <c r="AG80" s="44">
        <f t="shared" si="34"/>
        <v>1.2758800000000001</v>
      </c>
      <c r="AH80" s="44">
        <f t="shared" si="35"/>
        <v>5.2708978571428569</v>
      </c>
      <c r="AI80" s="46">
        <v>0</v>
      </c>
      <c r="AJ80" s="44">
        <f t="shared" si="21"/>
        <v>0</v>
      </c>
      <c r="AK80" s="46">
        <v>0</v>
      </c>
      <c r="AL80" s="44">
        <f t="shared" si="25"/>
        <v>0</v>
      </c>
      <c r="AM80" s="47">
        <v>0</v>
      </c>
      <c r="AN80" s="46">
        <v>0</v>
      </c>
      <c r="AO80" s="44">
        <f t="shared" si="26"/>
        <v>0</v>
      </c>
      <c r="AP80" s="44">
        <f t="shared" si="27"/>
        <v>0</v>
      </c>
      <c r="AQ80" s="44">
        <f t="shared" si="28"/>
        <v>5.2708978571428569</v>
      </c>
      <c r="AR80" s="57">
        <f t="shared" si="29"/>
        <v>0.28287103984450923</v>
      </c>
      <c r="AS80" s="88">
        <v>7.35</v>
      </c>
      <c r="AT80" s="64"/>
      <c r="AU80" s="57" t="str">
        <f t="shared" si="33"/>
        <v/>
      </c>
      <c r="AV80" s="81">
        <v>500</v>
      </c>
      <c r="AW80" s="44">
        <f t="shared" si="22"/>
        <v>2635.4489285714285</v>
      </c>
      <c r="AX80" s="44">
        <f t="shared" si="23"/>
        <v>3675</v>
      </c>
      <c r="AY80" s="44">
        <f t="shared" si="24"/>
        <v>0</v>
      </c>
      <c r="AZ80" s="61" t="e">
        <f>IF(#REF!="","",#REF!*#REF!*#REF!/1000000/Y80*AV80)</f>
        <v>#REF!</v>
      </c>
      <c r="BA80" s="64"/>
      <c r="BB80" s="34"/>
      <c r="BC80" s="34" t="s">
        <v>171</v>
      </c>
      <c r="BD80" s="34" t="s">
        <v>64</v>
      </c>
      <c r="BE80" s="34" t="s">
        <v>184</v>
      </c>
    </row>
    <row r="81" spans="1:59" ht="24.95" customHeight="1">
      <c r="A81" s="63"/>
      <c r="B81" s="126"/>
      <c r="C81" s="64"/>
      <c r="D81" s="100" t="s">
        <v>277</v>
      </c>
      <c r="E81" s="64"/>
      <c r="F81" s="32" t="s">
        <v>58</v>
      </c>
      <c r="G81" s="93" t="s">
        <v>349</v>
      </c>
      <c r="H81" s="52" t="s">
        <v>368</v>
      </c>
      <c r="I81" s="52" t="s">
        <v>369</v>
      </c>
      <c r="J81" s="51" t="s">
        <v>222</v>
      </c>
      <c r="K81" s="51" t="s">
        <v>222</v>
      </c>
      <c r="L81" s="101" t="s">
        <v>370</v>
      </c>
      <c r="M81" s="34" t="s">
        <v>371</v>
      </c>
      <c r="N81" s="64"/>
      <c r="O81" s="54" t="s">
        <v>372</v>
      </c>
      <c r="P81" s="64"/>
      <c r="Q81" s="32" t="s">
        <v>60</v>
      </c>
      <c r="R81" s="65">
        <f>'[1]Sunny 9.9'!Q93</f>
        <v>4</v>
      </c>
      <c r="S81" s="32" t="s">
        <v>61</v>
      </c>
      <c r="T81" s="129"/>
      <c r="U81" s="102">
        <v>11</v>
      </c>
      <c r="V81" s="102">
        <v>11</v>
      </c>
      <c r="W81" s="102">
        <v>32.5</v>
      </c>
      <c r="X81" s="38">
        <v>11</v>
      </c>
      <c r="Y81" s="77">
        <v>1</v>
      </c>
      <c r="Z81" s="40">
        <f t="shared" si="30"/>
        <v>3.9325000000000002E-3</v>
      </c>
      <c r="AA81" s="41">
        <v>63</v>
      </c>
      <c r="AB81" s="42">
        <f t="shared" si="31"/>
        <v>16020.343293070564</v>
      </c>
      <c r="AC81" s="43">
        <v>2250</v>
      </c>
      <c r="AD81" s="44">
        <f t="shared" si="32"/>
        <v>0.14044642857142858</v>
      </c>
      <c r="AE81" s="90" t="s">
        <v>178</v>
      </c>
      <c r="AF81" s="45">
        <v>0.33400000000000002</v>
      </c>
      <c r="AG81" s="44">
        <f t="shared" si="34"/>
        <v>1.3360000000000001</v>
      </c>
      <c r="AH81" s="44">
        <f t="shared" si="35"/>
        <v>5.4764464285714292</v>
      </c>
      <c r="AI81" s="46">
        <v>0</v>
      </c>
      <c r="AJ81" s="44">
        <f t="shared" si="21"/>
        <v>0</v>
      </c>
      <c r="AK81" s="46">
        <v>0</v>
      </c>
      <c r="AL81" s="44">
        <f t="shared" si="25"/>
        <v>0</v>
      </c>
      <c r="AM81" s="47">
        <v>0</v>
      </c>
      <c r="AN81" s="46">
        <v>0</v>
      </c>
      <c r="AO81" s="44">
        <f t="shared" si="26"/>
        <v>0</v>
      </c>
      <c r="AP81" s="44">
        <f t="shared" si="27"/>
        <v>0</v>
      </c>
      <c r="AQ81" s="44">
        <f t="shared" si="28"/>
        <v>5.4764464285714292</v>
      </c>
      <c r="AR81" s="57">
        <f t="shared" si="29"/>
        <v>0.25490524781341095</v>
      </c>
      <c r="AS81" s="88">
        <v>7.35</v>
      </c>
      <c r="AT81" s="64"/>
      <c r="AU81" s="57" t="str">
        <f t="shared" si="33"/>
        <v/>
      </c>
      <c r="AV81" s="81">
        <v>500</v>
      </c>
      <c r="AW81" s="44">
        <f t="shared" si="22"/>
        <v>2738.2232142857147</v>
      </c>
      <c r="AX81" s="44">
        <f t="shared" si="23"/>
        <v>3675</v>
      </c>
      <c r="AY81" s="44">
        <f t="shared" si="24"/>
        <v>0</v>
      </c>
      <c r="AZ81" s="61" t="e">
        <f>IF(#REF!="","",#REF!*#REF!*#REF!/1000000/Y81*AV81)</f>
        <v>#REF!</v>
      </c>
      <c r="BA81" s="64"/>
      <c r="BB81" s="33"/>
      <c r="BC81" s="34" t="s">
        <v>171</v>
      </c>
      <c r="BD81" s="34" t="s">
        <v>64</v>
      </c>
      <c r="BE81" s="34" t="s">
        <v>373</v>
      </c>
    </row>
    <row r="82" spans="1:59" ht="24.95" customHeight="1">
      <c r="A82" s="63"/>
      <c r="B82" s="126"/>
      <c r="C82" s="64"/>
      <c r="D82" s="100" t="s">
        <v>277</v>
      </c>
      <c r="E82" s="64"/>
      <c r="F82" s="32" t="s">
        <v>58</v>
      </c>
      <c r="G82" s="93" t="s">
        <v>349</v>
      </c>
      <c r="H82" s="50" t="s">
        <v>374</v>
      </c>
      <c r="I82" s="50" t="s">
        <v>374</v>
      </c>
      <c r="J82" s="51" t="s">
        <v>222</v>
      </c>
      <c r="K82" s="51" t="s">
        <v>222</v>
      </c>
      <c r="L82" s="33" t="s">
        <v>213</v>
      </c>
      <c r="M82" s="34" t="s">
        <v>371</v>
      </c>
      <c r="N82" s="64"/>
      <c r="O82" s="54" t="s">
        <v>375</v>
      </c>
      <c r="P82" s="64"/>
      <c r="Q82" s="32" t="s">
        <v>60</v>
      </c>
      <c r="R82" s="65">
        <f>'[1]Sunny 9.9'!Q94</f>
        <v>3.92</v>
      </c>
      <c r="S82" s="32" t="s">
        <v>61</v>
      </c>
      <c r="T82" s="129"/>
      <c r="U82" s="38">
        <v>15.5</v>
      </c>
      <c r="V82" s="38">
        <v>15.5</v>
      </c>
      <c r="W82" s="38">
        <v>17</v>
      </c>
      <c r="X82" s="38">
        <v>11</v>
      </c>
      <c r="Y82" s="77">
        <v>1</v>
      </c>
      <c r="Z82" s="40">
        <f t="shared" si="30"/>
        <v>4.0842500000000002E-3</v>
      </c>
      <c r="AA82" s="41">
        <v>63</v>
      </c>
      <c r="AB82" s="42">
        <f t="shared" si="31"/>
        <v>15425.108649078777</v>
      </c>
      <c r="AC82" s="43">
        <v>2250</v>
      </c>
      <c r="AD82" s="44">
        <f t="shared" si="32"/>
        <v>0.14586607142857144</v>
      </c>
      <c r="AE82" s="90" t="s">
        <v>178</v>
      </c>
      <c r="AF82" s="45">
        <v>0.33400000000000002</v>
      </c>
      <c r="AG82" s="44">
        <f t="shared" si="34"/>
        <v>1.30928</v>
      </c>
      <c r="AH82" s="44">
        <f t="shared" si="35"/>
        <v>5.3751460714285715</v>
      </c>
      <c r="AI82" s="46">
        <v>0</v>
      </c>
      <c r="AJ82" s="44">
        <f t="shared" si="21"/>
        <v>0</v>
      </c>
      <c r="AK82" s="46">
        <v>0</v>
      </c>
      <c r="AL82" s="44">
        <f t="shared" si="25"/>
        <v>0</v>
      </c>
      <c r="AM82" s="47">
        <v>0</v>
      </c>
      <c r="AN82" s="46">
        <v>0</v>
      </c>
      <c r="AO82" s="44">
        <f t="shared" si="26"/>
        <v>0</v>
      </c>
      <c r="AP82" s="44">
        <f t="shared" si="27"/>
        <v>0</v>
      </c>
      <c r="AQ82" s="44">
        <f t="shared" si="28"/>
        <v>5.3751460714285715</v>
      </c>
      <c r="AR82" s="57">
        <f t="shared" si="29"/>
        <v>0.26868760932944602</v>
      </c>
      <c r="AS82" s="88">
        <v>7.35</v>
      </c>
      <c r="AT82" s="64"/>
      <c r="AU82" s="57" t="str">
        <f t="shared" si="33"/>
        <v/>
      </c>
      <c r="AV82" s="81">
        <v>500</v>
      </c>
      <c r="AW82" s="44">
        <f t="shared" si="22"/>
        <v>2687.5730357142857</v>
      </c>
      <c r="AX82" s="44">
        <f t="shared" si="23"/>
        <v>3675</v>
      </c>
      <c r="AY82" s="44">
        <f t="shared" si="24"/>
        <v>0</v>
      </c>
      <c r="AZ82" s="61" t="e">
        <f>IF(#REF!="","",#REF!*#REF!*#REF!/1000000/Y82*AV82)</f>
        <v>#REF!</v>
      </c>
      <c r="BA82" s="64"/>
      <c r="BB82" s="33"/>
      <c r="BC82" s="34" t="s">
        <v>171</v>
      </c>
      <c r="BD82" s="34" t="s">
        <v>64</v>
      </c>
      <c r="BE82" s="34" t="s">
        <v>373</v>
      </c>
    </row>
    <row r="83" spans="1:59" ht="24.95" customHeight="1">
      <c r="A83" s="63"/>
      <c r="B83" s="127"/>
      <c r="C83" s="64"/>
      <c r="D83" s="100" t="s">
        <v>277</v>
      </c>
      <c r="E83" s="64"/>
      <c r="F83" s="32" t="s">
        <v>58</v>
      </c>
      <c r="G83" s="93" t="s">
        <v>349</v>
      </c>
      <c r="H83" s="50" t="s">
        <v>376</v>
      </c>
      <c r="I83" s="50" t="s">
        <v>376</v>
      </c>
      <c r="J83" s="51" t="s">
        <v>222</v>
      </c>
      <c r="K83" s="51" t="s">
        <v>222</v>
      </c>
      <c r="L83" s="33" t="s">
        <v>377</v>
      </c>
      <c r="M83" s="34" t="s">
        <v>378</v>
      </c>
      <c r="N83" s="64"/>
      <c r="O83" s="54" t="s">
        <v>379</v>
      </c>
      <c r="P83" s="64"/>
      <c r="Q83" s="32" t="s">
        <v>60</v>
      </c>
      <c r="R83" s="65">
        <f>'[1]Sunny 9.9'!Q95</f>
        <v>6.35</v>
      </c>
      <c r="S83" s="32" t="s">
        <v>61</v>
      </c>
      <c r="T83" s="129"/>
      <c r="U83" s="38">
        <v>20</v>
      </c>
      <c r="V83" s="38">
        <v>20</v>
      </c>
      <c r="W83" s="38">
        <v>27.5</v>
      </c>
      <c r="X83" s="38">
        <v>11</v>
      </c>
      <c r="Y83" s="77">
        <v>1</v>
      </c>
      <c r="Z83" s="40">
        <f t="shared" si="30"/>
        <v>1.0999999999999999E-2</v>
      </c>
      <c r="AA83" s="41">
        <v>63</v>
      </c>
      <c r="AB83" s="42">
        <f t="shared" si="31"/>
        <v>5727.2727272727279</v>
      </c>
      <c r="AC83" s="43">
        <v>2250</v>
      </c>
      <c r="AD83" s="44">
        <f t="shared" si="32"/>
        <v>0.39285714285714279</v>
      </c>
      <c r="AE83" s="90" t="s">
        <v>178</v>
      </c>
      <c r="AF83" s="45">
        <v>0.33400000000000002</v>
      </c>
      <c r="AG83" s="44">
        <f t="shared" si="34"/>
        <v>2.1208999999999998</v>
      </c>
      <c r="AH83" s="44">
        <f t="shared" si="35"/>
        <v>8.8637571428571427</v>
      </c>
      <c r="AI83" s="46">
        <v>0</v>
      </c>
      <c r="AJ83" s="44">
        <f t="shared" si="21"/>
        <v>0</v>
      </c>
      <c r="AK83" s="46">
        <v>0</v>
      </c>
      <c r="AL83" s="44">
        <f t="shared" si="25"/>
        <v>0</v>
      </c>
      <c r="AM83" s="47">
        <v>0</v>
      </c>
      <c r="AN83" s="46">
        <v>0</v>
      </c>
      <c r="AO83" s="44">
        <f t="shared" si="26"/>
        <v>0</v>
      </c>
      <c r="AP83" s="44">
        <f t="shared" si="27"/>
        <v>0</v>
      </c>
      <c r="AQ83" s="44">
        <f t="shared" si="28"/>
        <v>8.8637571428571427</v>
      </c>
      <c r="AR83" s="57">
        <f t="shared" si="29"/>
        <v>0.34342539682539686</v>
      </c>
      <c r="AS83" s="88">
        <v>13.5</v>
      </c>
      <c r="AT83" s="64"/>
      <c r="AU83" s="57" t="str">
        <f t="shared" si="33"/>
        <v/>
      </c>
      <c r="AV83" s="81">
        <v>500</v>
      </c>
      <c r="AW83" s="44">
        <f t="shared" si="22"/>
        <v>4431.8785714285714</v>
      </c>
      <c r="AX83" s="44">
        <f t="shared" si="23"/>
        <v>6750</v>
      </c>
      <c r="AY83" s="44">
        <f t="shared" si="24"/>
        <v>0</v>
      </c>
      <c r="AZ83" s="61" t="e">
        <f>IF(#REF!="","",#REF!*#REF!*#REF!/1000000/Y83*AV83)</f>
        <v>#REF!</v>
      </c>
      <c r="BA83" s="64"/>
      <c r="BB83" s="33"/>
      <c r="BC83" s="34" t="s">
        <v>171</v>
      </c>
      <c r="BD83" s="34" t="s">
        <v>64</v>
      </c>
      <c r="BE83" s="34" t="s">
        <v>184</v>
      </c>
    </row>
    <row r="84" spans="1:59" ht="24.95" customHeight="1">
      <c r="A84" s="63"/>
      <c r="B84" s="125"/>
      <c r="C84" s="64"/>
      <c r="D84" s="30" t="s">
        <v>108</v>
      </c>
      <c r="E84" s="32" t="s">
        <v>109</v>
      </c>
      <c r="F84" s="32" t="s">
        <v>58</v>
      </c>
      <c r="G84" s="93" t="s">
        <v>380</v>
      </c>
      <c r="H84" s="34" t="s">
        <v>381</v>
      </c>
      <c r="I84" s="34" t="s">
        <v>382</v>
      </c>
      <c r="J84" s="51" t="s">
        <v>383</v>
      </c>
      <c r="K84" s="51" t="s">
        <v>383</v>
      </c>
      <c r="L84" s="85" t="s">
        <v>384</v>
      </c>
      <c r="M84" s="34" t="s">
        <v>385</v>
      </c>
      <c r="N84" s="64"/>
      <c r="O84" s="71" t="s">
        <v>386</v>
      </c>
      <c r="P84" s="64"/>
      <c r="Q84" s="32" t="s">
        <v>60</v>
      </c>
      <c r="R84" s="65">
        <f>'[1]Sunny 9.9'!Q96</f>
        <v>2.2999999999999998</v>
      </c>
      <c r="S84" s="32" t="s">
        <v>61</v>
      </c>
      <c r="T84" s="129" t="s">
        <v>387</v>
      </c>
      <c r="U84" s="117">
        <v>24</v>
      </c>
      <c r="V84" s="117">
        <v>21</v>
      </c>
      <c r="W84" s="117">
        <v>13</v>
      </c>
      <c r="X84" s="38">
        <v>11</v>
      </c>
      <c r="Y84" s="77">
        <v>2</v>
      </c>
      <c r="Z84" s="40">
        <f t="shared" si="30"/>
        <v>6.5519999999999997E-3</v>
      </c>
      <c r="AA84" s="41">
        <v>63</v>
      </c>
      <c r="AB84" s="42">
        <f t="shared" si="31"/>
        <v>19230.76923076923</v>
      </c>
      <c r="AC84" s="43">
        <v>2250</v>
      </c>
      <c r="AD84" s="44">
        <f t="shared" si="32"/>
        <v>0.11700000000000001</v>
      </c>
      <c r="AE84" s="87" t="s">
        <v>138</v>
      </c>
      <c r="AF84" s="45">
        <v>0.318</v>
      </c>
      <c r="AG84" s="44">
        <f t="shared" si="34"/>
        <v>0.73139999999999994</v>
      </c>
      <c r="AH84" s="44">
        <f t="shared" si="35"/>
        <v>3.1483999999999996</v>
      </c>
      <c r="AI84" s="46">
        <v>0</v>
      </c>
      <c r="AJ84" s="44">
        <f t="shared" si="21"/>
        <v>0</v>
      </c>
      <c r="AK84" s="69">
        <v>0.05</v>
      </c>
      <c r="AL84" s="44">
        <f t="shared" si="25"/>
        <v>0.25750000000000001</v>
      </c>
      <c r="AM84" s="47">
        <v>0</v>
      </c>
      <c r="AN84" s="46">
        <v>0</v>
      </c>
      <c r="AO84" s="44">
        <f t="shared" si="26"/>
        <v>0</v>
      </c>
      <c r="AP84" s="44">
        <f t="shared" si="27"/>
        <v>0.25750000000000001</v>
      </c>
      <c r="AQ84" s="44">
        <f t="shared" si="28"/>
        <v>3.4058999999999995</v>
      </c>
      <c r="AR84" s="57">
        <f t="shared" si="29"/>
        <v>0.3386601941747574</v>
      </c>
      <c r="AS84" s="88">
        <v>5.15</v>
      </c>
      <c r="AT84" s="64"/>
      <c r="AU84" s="57" t="str">
        <f t="shared" si="33"/>
        <v/>
      </c>
      <c r="AV84" s="81">
        <v>1000</v>
      </c>
      <c r="AW84" s="44">
        <f t="shared" si="22"/>
        <v>3405.8999999999996</v>
      </c>
      <c r="AX84" s="44">
        <f t="shared" si="23"/>
        <v>5150</v>
      </c>
      <c r="AY84" s="44">
        <f t="shared" si="24"/>
        <v>0</v>
      </c>
      <c r="AZ84" s="61" t="e">
        <f>IF(#REF!="","",#REF!*#REF!*#REF!/1000000/Y84*AV84)</f>
        <v>#REF!</v>
      </c>
      <c r="BA84" s="64"/>
      <c r="BB84" s="33"/>
      <c r="BC84" s="34" t="s">
        <v>171</v>
      </c>
      <c r="BD84" s="34" t="s">
        <v>64</v>
      </c>
      <c r="BE84" s="34" t="s">
        <v>388</v>
      </c>
      <c r="BG84" s="6"/>
    </row>
    <row r="85" spans="1:59" ht="24.95" customHeight="1">
      <c r="A85" s="63"/>
      <c r="B85" s="126"/>
      <c r="C85" s="64"/>
      <c r="D85" s="30" t="s">
        <v>108</v>
      </c>
      <c r="E85" s="32" t="s">
        <v>109</v>
      </c>
      <c r="F85" s="32" t="s">
        <v>58</v>
      </c>
      <c r="G85" s="93" t="s">
        <v>380</v>
      </c>
      <c r="H85" s="34" t="s">
        <v>389</v>
      </c>
      <c r="I85" s="34" t="s">
        <v>142</v>
      </c>
      <c r="J85" s="51" t="s">
        <v>383</v>
      </c>
      <c r="K85" s="51" t="s">
        <v>383</v>
      </c>
      <c r="L85" s="85" t="s">
        <v>390</v>
      </c>
      <c r="M85" s="34" t="s">
        <v>391</v>
      </c>
      <c r="N85" s="64"/>
      <c r="O85" s="71" t="s">
        <v>392</v>
      </c>
      <c r="P85" s="64"/>
      <c r="Q85" s="32" t="s">
        <v>60</v>
      </c>
      <c r="R85" s="65">
        <f>'[1]Sunny 9.9'!Q97</f>
        <v>1.45</v>
      </c>
      <c r="S85" s="32" t="s">
        <v>61</v>
      </c>
      <c r="T85" s="129"/>
      <c r="U85" s="118">
        <v>15</v>
      </c>
      <c r="V85" s="118">
        <v>15</v>
      </c>
      <c r="W85" s="118">
        <v>11.5</v>
      </c>
      <c r="X85" s="38">
        <v>11</v>
      </c>
      <c r="Y85" s="77">
        <v>1</v>
      </c>
      <c r="Z85" s="40">
        <f t="shared" si="30"/>
        <v>2.5875E-3</v>
      </c>
      <c r="AA85" s="41">
        <v>63</v>
      </c>
      <c r="AB85" s="42">
        <f t="shared" si="31"/>
        <v>24347.826086956524</v>
      </c>
      <c r="AC85" s="43">
        <v>2250</v>
      </c>
      <c r="AD85" s="44"/>
      <c r="AE85" s="90" t="s">
        <v>178</v>
      </c>
      <c r="AF85" s="45">
        <v>0.33400000000000002</v>
      </c>
      <c r="AG85" s="44">
        <f t="shared" si="34"/>
        <v>0.48430000000000001</v>
      </c>
      <c r="AH85" s="44">
        <f t="shared" si="35"/>
        <v>1.9342999999999999</v>
      </c>
      <c r="AI85" s="46">
        <v>0</v>
      </c>
      <c r="AJ85" s="44">
        <f t="shared" si="21"/>
        <v>0</v>
      </c>
      <c r="AK85" s="69">
        <v>0.05</v>
      </c>
      <c r="AL85" s="44">
        <f t="shared" si="25"/>
        <v>0.14499999999999999</v>
      </c>
      <c r="AM85" s="47">
        <v>0</v>
      </c>
      <c r="AN85" s="46">
        <v>0</v>
      </c>
      <c r="AO85" s="44">
        <f t="shared" si="26"/>
        <v>0</v>
      </c>
      <c r="AP85" s="44">
        <f t="shared" si="27"/>
        <v>0.14499999999999999</v>
      </c>
      <c r="AQ85" s="44">
        <f t="shared" si="28"/>
        <v>2.0792999999999999</v>
      </c>
      <c r="AR85" s="57">
        <f t="shared" si="29"/>
        <v>0.28300000000000003</v>
      </c>
      <c r="AS85" s="88">
        <v>2.9</v>
      </c>
      <c r="AT85" s="64"/>
      <c r="AU85" s="57" t="str">
        <f t="shared" si="33"/>
        <v/>
      </c>
      <c r="AV85" s="81">
        <v>500</v>
      </c>
      <c r="AW85" s="44">
        <f t="shared" si="22"/>
        <v>1039.6499999999999</v>
      </c>
      <c r="AX85" s="44">
        <f t="shared" si="23"/>
        <v>1450</v>
      </c>
      <c r="AY85" s="44">
        <f t="shared" si="24"/>
        <v>0</v>
      </c>
      <c r="AZ85" s="61" t="e">
        <f>IF(#REF!="","",#REF!*#REF!*#REF!/1000000/Y85*AV85)</f>
        <v>#REF!</v>
      </c>
      <c r="BA85" s="64"/>
      <c r="BB85" s="34"/>
      <c r="BC85" s="34" t="s">
        <v>171</v>
      </c>
      <c r="BD85" s="34" t="s">
        <v>64</v>
      </c>
      <c r="BE85" s="34" t="s">
        <v>393</v>
      </c>
      <c r="BG85" s="6"/>
    </row>
    <row r="86" spans="1:59" ht="24.95" customHeight="1">
      <c r="A86" s="63"/>
      <c r="B86" s="126"/>
      <c r="C86" s="64"/>
      <c r="D86" s="30" t="s">
        <v>108</v>
      </c>
      <c r="E86" s="32" t="s">
        <v>109</v>
      </c>
      <c r="F86" s="32" t="s">
        <v>58</v>
      </c>
      <c r="G86" s="93" t="s">
        <v>394</v>
      </c>
      <c r="H86" s="34" t="s">
        <v>181</v>
      </c>
      <c r="I86" s="34" t="s">
        <v>69</v>
      </c>
      <c r="J86" s="51" t="s">
        <v>383</v>
      </c>
      <c r="K86" s="51" t="s">
        <v>383</v>
      </c>
      <c r="L86" s="85" t="s">
        <v>182</v>
      </c>
      <c r="M86" s="34" t="s">
        <v>385</v>
      </c>
      <c r="N86" s="64"/>
      <c r="O86" s="71" t="s">
        <v>395</v>
      </c>
      <c r="P86" s="64"/>
      <c r="Q86" s="32" t="s">
        <v>60</v>
      </c>
      <c r="R86" s="65">
        <f>'[1]Sunny 9.9'!Q98</f>
        <v>1.32</v>
      </c>
      <c r="S86" s="32" t="s">
        <v>61</v>
      </c>
      <c r="T86" s="129"/>
      <c r="U86" s="118">
        <v>15.5</v>
      </c>
      <c r="V86" s="118">
        <v>13.5</v>
      </c>
      <c r="W86" s="118">
        <v>12</v>
      </c>
      <c r="X86" s="38">
        <v>11</v>
      </c>
      <c r="Y86" s="77">
        <v>1</v>
      </c>
      <c r="Z86" s="40">
        <f t="shared" si="30"/>
        <v>2.5110000000000002E-3</v>
      </c>
      <c r="AA86" s="41">
        <v>63</v>
      </c>
      <c r="AB86" s="42">
        <f t="shared" si="31"/>
        <v>25089.605734767021</v>
      </c>
      <c r="AC86" s="43">
        <v>2250</v>
      </c>
      <c r="AD86" s="44"/>
      <c r="AE86" s="91" t="s">
        <v>178</v>
      </c>
      <c r="AF86" s="45">
        <v>0.33400000000000002</v>
      </c>
      <c r="AG86" s="44">
        <f t="shared" si="34"/>
        <v>0.44088000000000005</v>
      </c>
      <c r="AH86" s="44">
        <f t="shared" si="35"/>
        <v>1.7608800000000002</v>
      </c>
      <c r="AI86" s="46">
        <v>0</v>
      </c>
      <c r="AJ86" s="44">
        <f t="shared" si="21"/>
        <v>0</v>
      </c>
      <c r="AK86" s="69">
        <v>0.05</v>
      </c>
      <c r="AL86" s="44">
        <f t="shared" si="25"/>
        <v>0.14499999999999999</v>
      </c>
      <c r="AM86" s="47">
        <v>0</v>
      </c>
      <c r="AN86" s="46">
        <v>0</v>
      </c>
      <c r="AO86" s="44">
        <f t="shared" si="26"/>
        <v>0</v>
      </c>
      <c r="AP86" s="44">
        <f t="shared" si="27"/>
        <v>0.14499999999999999</v>
      </c>
      <c r="AQ86" s="44">
        <f t="shared" si="28"/>
        <v>1.9058800000000002</v>
      </c>
      <c r="AR86" s="57">
        <f t="shared" si="29"/>
        <v>0.34279999999999988</v>
      </c>
      <c r="AS86" s="88">
        <v>2.9</v>
      </c>
      <c r="AT86" s="64"/>
      <c r="AU86" s="57" t="str">
        <f t="shared" si="33"/>
        <v/>
      </c>
      <c r="AV86" s="81">
        <v>500</v>
      </c>
      <c r="AW86" s="44">
        <f t="shared" si="22"/>
        <v>952.94000000000017</v>
      </c>
      <c r="AX86" s="44">
        <f t="shared" si="23"/>
        <v>1450</v>
      </c>
      <c r="AY86" s="44">
        <f t="shared" si="24"/>
        <v>0</v>
      </c>
      <c r="AZ86" s="61" t="e">
        <f>IF(#REF!="","",#REF!*#REF!*#REF!/1000000/Y86*AV86)</f>
        <v>#REF!</v>
      </c>
      <c r="BA86" s="64"/>
      <c r="BB86" s="34"/>
      <c r="BC86" s="34" t="s">
        <v>171</v>
      </c>
      <c r="BD86" s="34" t="s">
        <v>64</v>
      </c>
      <c r="BE86" s="34" t="s">
        <v>393</v>
      </c>
      <c r="BG86" s="6"/>
    </row>
    <row r="87" spans="1:59" ht="24.95" customHeight="1">
      <c r="A87" s="63"/>
      <c r="B87" s="126"/>
      <c r="C87" s="64"/>
      <c r="D87" s="30" t="s">
        <v>108</v>
      </c>
      <c r="E87" s="32" t="s">
        <v>109</v>
      </c>
      <c r="F87" s="32" t="s">
        <v>58</v>
      </c>
      <c r="G87" s="93" t="s">
        <v>396</v>
      </c>
      <c r="H87" s="34" t="s">
        <v>229</v>
      </c>
      <c r="I87" s="34" t="s">
        <v>96</v>
      </c>
      <c r="J87" s="51" t="s">
        <v>397</v>
      </c>
      <c r="K87" s="51" t="s">
        <v>398</v>
      </c>
      <c r="L87" s="85" t="s">
        <v>399</v>
      </c>
      <c r="M87" s="34" t="s">
        <v>385</v>
      </c>
      <c r="N87" s="64"/>
      <c r="O87" s="71" t="s">
        <v>400</v>
      </c>
      <c r="P87" s="64"/>
      <c r="Q87" s="32" t="s">
        <v>60</v>
      </c>
      <c r="R87" s="65">
        <f>'[1]Sunny 9.9'!Q99</f>
        <v>1.32</v>
      </c>
      <c r="S87" s="32" t="s">
        <v>61</v>
      </c>
      <c r="T87" s="129"/>
      <c r="U87" s="118">
        <v>19</v>
      </c>
      <c r="V87" s="118">
        <v>17</v>
      </c>
      <c r="W87" s="118">
        <v>8</v>
      </c>
      <c r="X87" s="38">
        <v>11</v>
      </c>
      <c r="Y87" s="77">
        <v>1</v>
      </c>
      <c r="Z87" s="40">
        <f t="shared" si="30"/>
        <v>2.5839999999999999E-3</v>
      </c>
      <c r="AA87" s="41">
        <v>63</v>
      </c>
      <c r="AB87" s="42">
        <f t="shared" si="31"/>
        <v>24380.804953560371</v>
      </c>
      <c r="AC87" s="43">
        <v>2250</v>
      </c>
      <c r="AD87" s="44"/>
      <c r="AE87" s="90" t="s">
        <v>178</v>
      </c>
      <c r="AF87" s="45">
        <v>0.33400000000000002</v>
      </c>
      <c r="AG87" s="44">
        <f t="shared" si="34"/>
        <v>0.44088000000000005</v>
      </c>
      <c r="AH87" s="44">
        <f t="shared" si="35"/>
        <v>1.7608800000000002</v>
      </c>
      <c r="AI87" s="46">
        <v>0</v>
      </c>
      <c r="AJ87" s="44">
        <f t="shared" si="21"/>
        <v>0</v>
      </c>
      <c r="AK87" s="69">
        <v>0.05</v>
      </c>
      <c r="AL87" s="44">
        <f t="shared" si="25"/>
        <v>0.14499999999999999</v>
      </c>
      <c r="AM87" s="47">
        <v>0</v>
      </c>
      <c r="AN87" s="46">
        <v>0</v>
      </c>
      <c r="AO87" s="44">
        <f t="shared" si="26"/>
        <v>0</v>
      </c>
      <c r="AP87" s="44">
        <f t="shared" si="27"/>
        <v>0.14499999999999999</v>
      </c>
      <c r="AQ87" s="44">
        <f t="shared" si="28"/>
        <v>1.9058800000000002</v>
      </c>
      <c r="AR87" s="57">
        <f t="shared" si="29"/>
        <v>0.34279999999999988</v>
      </c>
      <c r="AS87" s="88">
        <v>2.9</v>
      </c>
      <c r="AT87" s="64"/>
      <c r="AU87" s="57" t="str">
        <f t="shared" si="33"/>
        <v/>
      </c>
      <c r="AV87" s="81">
        <v>500</v>
      </c>
      <c r="AW87" s="44">
        <f t="shared" si="22"/>
        <v>952.94000000000017</v>
      </c>
      <c r="AX87" s="44">
        <f t="shared" si="23"/>
        <v>1450</v>
      </c>
      <c r="AY87" s="44">
        <f t="shared" si="24"/>
        <v>0</v>
      </c>
      <c r="AZ87" s="61" t="e">
        <f>IF(#REF!="","",#REF!*#REF!*#REF!/1000000/Y87*AV87)</f>
        <v>#REF!</v>
      </c>
      <c r="BA87" s="64"/>
      <c r="BB87" s="34"/>
      <c r="BC87" s="34" t="s">
        <v>171</v>
      </c>
      <c r="BD87" s="34" t="s">
        <v>64</v>
      </c>
      <c r="BE87" s="34" t="s">
        <v>388</v>
      </c>
      <c r="BG87" s="6"/>
    </row>
    <row r="88" spans="1:59" ht="24.95" customHeight="1">
      <c r="A88" s="63"/>
      <c r="B88" s="126"/>
      <c r="C88" s="64"/>
      <c r="D88" s="30" t="s">
        <v>108</v>
      </c>
      <c r="E88" s="32" t="s">
        <v>109</v>
      </c>
      <c r="F88" s="32" t="s">
        <v>58</v>
      </c>
      <c r="G88" s="93" t="s">
        <v>401</v>
      </c>
      <c r="H88" s="34" t="s">
        <v>402</v>
      </c>
      <c r="I88" s="34" t="s">
        <v>105</v>
      </c>
      <c r="J88" s="51" t="s">
        <v>398</v>
      </c>
      <c r="K88" s="51" t="s">
        <v>383</v>
      </c>
      <c r="L88" s="85" t="s">
        <v>403</v>
      </c>
      <c r="M88" s="34" t="s">
        <v>385</v>
      </c>
      <c r="N88" s="64"/>
      <c r="O88" s="71" t="s">
        <v>404</v>
      </c>
      <c r="P88" s="64"/>
      <c r="Q88" s="32" t="s">
        <v>60</v>
      </c>
      <c r="R88" s="65">
        <f>'[1]Sunny 9.9'!Q100</f>
        <v>2.4500000000000002</v>
      </c>
      <c r="S88" s="32" t="s">
        <v>61</v>
      </c>
      <c r="T88" s="129"/>
      <c r="U88" s="117">
        <v>21</v>
      </c>
      <c r="V88" s="117">
        <v>16</v>
      </c>
      <c r="W88" s="117">
        <v>5</v>
      </c>
      <c r="X88" s="38">
        <v>11</v>
      </c>
      <c r="Y88" s="77">
        <v>1</v>
      </c>
      <c r="Z88" s="40">
        <f t="shared" si="30"/>
        <v>1.6800000000000001E-3</v>
      </c>
      <c r="AA88" s="41">
        <v>63</v>
      </c>
      <c r="AB88" s="42">
        <f t="shared" si="31"/>
        <v>37500</v>
      </c>
      <c r="AC88" s="43">
        <v>2250</v>
      </c>
      <c r="AD88" s="44">
        <f t="shared" si="32"/>
        <v>0.06</v>
      </c>
      <c r="AE88" s="90" t="s">
        <v>178</v>
      </c>
      <c r="AF88" s="45">
        <v>0.33400000000000002</v>
      </c>
      <c r="AG88" s="44">
        <f t="shared" si="34"/>
        <v>0.81830000000000014</v>
      </c>
      <c r="AH88" s="44">
        <f t="shared" si="35"/>
        <v>3.3283000000000005</v>
      </c>
      <c r="AI88" s="46">
        <v>0</v>
      </c>
      <c r="AJ88" s="44">
        <f t="shared" si="21"/>
        <v>0</v>
      </c>
      <c r="AK88" s="69">
        <v>0.05</v>
      </c>
      <c r="AL88" s="44">
        <f t="shared" si="25"/>
        <v>0.24500000000000002</v>
      </c>
      <c r="AM88" s="47">
        <v>0</v>
      </c>
      <c r="AN88" s="46">
        <v>0</v>
      </c>
      <c r="AO88" s="44">
        <f t="shared" si="26"/>
        <v>0</v>
      </c>
      <c r="AP88" s="44">
        <f t="shared" si="27"/>
        <v>0.24500000000000002</v>
      </c>
      <c r="AQ88" s="44">
        <f t="shared" si="28"/>
        <v>3.5733000000000006</v>
      </c>
      <c r="AR88" s="57">
        <f t="shared" si="29"/>
        <v>0.27075510204081626</v>
      </c>
      <c r="AS88" s="88">
        <v>4.9000000000000004</v>
      </c>
      <c r="AT88" s="64"/>
      <c r="AU88" s="57" t="str">
        <f t="shared" si="33"/>
        <v/>
      </c>
      <c r="AV88" s="81">
        <v>500</v>
      </c>
      <c r="AW88" s="44">
        <f t="shared" si="22"/>
        <v>1786.6500000000003</v>
      </c>
      <c r="AX88" s="44">
        <f t="shared" si="23"/>
        <v>2450</v>
      </c>
      <c r="AY88" s="44">
        <f t="shared" si="24"/>
        <v>0</v>
      </c>
      <c r="AZ88" s="61" t="e">
        <f>IF(#REF!="","",#REF!*#REF!*#REF!/1000000/Y88*AV88)</f>
        <v>#REF!</v>
      </c>
      <c r="BA88" s="64"/>
      <c r="BB88" s="34"/>
      <c r="BC88" s="34" t="s">
        <v>171</v>
      </c>
      <c r="BD88" s="34" t="s">
        <v>64</v>
      </c>
      <c r="BE88" s="34" t="s">
        <v>393</v>
      </c>
      <c r="BG88" s="6"/>
    </row>
    <row r="89" spans="1:59" ht="24.95" customHeight="1">
      <c r="A89" s="63"/>
      <c r="B89" s="126"/>
      <c r="C89" s="64"/>
      <c r="D89" s="30" t="s">
        <v>108</v>
      </c>
      <c r="E89" s="32" t="s">
        <v>109</v>
      </c>
      <c r="F89" s="32" t="s">
        <v>58</v>
      </c>
      <c r="G89" s="93" t="s">
        <v>380</v>
      </c>
      <c r="H89" s="119" t="s">
        <v>340</v>
      </c>
      <c r="I89" s="119" t="s">
        <v>341</v>
      </c>
      <c r="J89" s="51" t="s">
        <v>398</v>
      </c>
      <c r="K89" s="51" t="s">
        <v>383</v>
      </c>
      <c r="L89" s="85" t="s">
        <v>203</v>
      </c>
      <c r="M89" s="34" t="s">
        <v>391</v>
      </c>
      <c r="N89" s="64"/>
      <c r="O89" s="71" t="s">
        <v>405</v>
      </c>
      <c r="P89" s="64"/>
      <c r="Q89" s="32" t="s">
        <v>60</v>
      </c>
      <c r="R89" s="65">
        <f>'[1]Sunny 9.9'!Q101</f>
        <v>2.12</v>
      </c>
      <c r="S89" s="32" t="s">
        <v>61</v>
      </c>
      <c r="T89" s="129"/>
      <c r="U89" s="117">
        <v>16</v>
      </c>
      <c r="V89" s="117">
        <v>9</v>
      </c>
      <c r="W89" s="117">
        <v>12</v>
      </c>
      <c r="X89" s="38">
        <v>11</v>
      </c>
      <c r="Y89" s="77">
        <v>1</v>
      </c>
      <c r="Z89" s="40">
        <f t="shared" si="30"/>
        <v>1.7279999999999999E-3</v>
      </c>
      <c r="AA89" s="41">
        <v>63</v>
      </c>
      <c r="AB89" s="42">
        <f t="shared" si="31"/>
        <v>36458.333333333336</v>
      </c>
      <c r="AC89" s="43">
        <v>2250</v>
      </c>
      <c r="AD89" s="44">
        <f t="shared" si="32"/>
        <v>6.1714285714285708E-2</v>
      </c>
      <c r="AE89" s="90" t="s">
        <v>178</v>
      </c>
      <c r="AF89" s="45">
        <v>0.33400000000000002</v>
      </c>
      <c r="AG89" s="44">
        <f t="shared" si="34"/>
        <v>0.70808000000000004</v>
      </c>
      <c r="AH89" s="44">
        <f t="shared" si="35"/>
        <v>2.8897942857142862</v>
      </c>
      <c r="AI89" s="46">
        <v>0</v>
      </c>
      <c r="AJ89" s="44">
        <f t="shared" si="21"/>
        <v>0</v>
      </c>
      <c r="AK89" s="69">
        <v>0.05</v>
      </c>
      <c r="AL89" s="44">
        <f t="shared" si="25"/>
        <v>0.24500000000000002</v>
      </c>
      <c r="AM89" s="47">
        <v>0</v>
      </c>
      <c r="AN89" s="46">
        <v>0</v>
      </c>
      <c r="AO89" s="44">
        <f t="shared" si="26"/>
        <v>0</v>
      </c>
      <c r="AP89" s="44">
        <f t="shared" si="27"/>
        <v>0.24500000000000002</v>
      </c>
      <c r="AQ89" s="44">
        <f t="shared" si="28"/>
        <v>3.1347942857142863</v>
      </c>
      <c r="AR89" s="57">
        <f t="shared" si="29"/>
        <v>0.36024606413994159</v>
      </c>
      <c r="AS89" s="88">
        <v>4.9000000000000004</v>
      </c>
      <c r="AT89" s="64"/>
      <c r="AU89" s="57" t="str">
        <f t="shared" si="33"/>
        <v/>
      </c>
      <c r="AV89" s="81">
        <v>500</v>
      </c>
      <c r="AW89" s="44">
        <f t="shared" si="22"/>
        <v>1567.3971428571431</v>
      </c>
      <c r="AX89" s="44">
        <f t="shared" si="23"/>
        <v>2450</v>
      </c>
      <c r="AY89" s="44">
        <f t="shared" si="24"/>
        <v>0</v>
      </c>
      <c r="AZ89" s="61" t="e">
        <f>IF(#REF!="","",#REF!*#REF!*#REF!/1000000/Y89*AV89)</f>
        <v>#REF!</v>
      </c>
      <c r="BA89" s="64"/>
      <c r="BB89" s="34"/>
      <c r="BC89" s="34" t="s">
        <v>171</v>
      </c>
      <c r="BD89" s="34" t="s">
        <v>64</v>
      </c>
      <c r="BE89" s="34" t="s">
        <v>393</v>
      </c>
      <c r="BG89" s="6"/>
    </row>
    <row r="90" spans="1:59" ht="24.95" customHeight="1">
      <c r="A90" s="63"/>
      <c r="B90" s="126"/>
      <c r="C90" s="64"/>
      <c r="D90" s="30" t="s">
        <v>108</v>
      </c>
      <c r="E90" s="32" t="s">
        <v>109</v>
      </c>
      <c r="F90" s="32" t="s">
        <v>58</v>
      </c>
      <c r="G90" s="93" t="s">
        <v>380</v>
      </c>
      <c r="H90" s="34" t="s">
        <v>406</v>
      </c>
      <c r="I90" s="34" t="s">
        <v>407</v>
      </c>
      <c r="J90" s="51" t="s">
        <v>398</v>
      </c>
      <c r="K90" s="51" t="s">
        <v>398</v>
      </c>
      <c r="L90" s="33" t="s">
        <v>408</v>
      </c>
      <c r="M90" s="34" t="s">
        <v>385</v>
      </c>
      <c r="N90" s="64"/>
      <c r="O90" s="71" t="s">
        <v>409</v>
      </c>
      <c r="P90" s="64"/>
      <c r="Q90" s="32" t="s">
        <v>60</v>
      </c>
      <c r="R90" s="65">
        <f>'[1]Sunny 9.9'!Q102</f>
        <v>2.0499999999999998</v>
      </c>
      <c r="S90" s="32" t="s">
        <v>61</v>
      </c>
      <c r="T90" s="129"/>
      <c r="U90" s="117">
        <v>11</v>
      </c>
      <c r="V90" s="117">
        <v>11</v>
      </c>
      <c r="W90" s="117">
        <v>13</v>
      </c>
      <c r="X90" s="38">
        <v>11</v>
      </c>
      <c r="Y90" s="77">
        <v>1</v>
      </c>
      <c r="Z90" s="40">
        <f t="shared" si="30"/>
        <v>1.573E-3</v>
      </c>
      <c r="AA90" s="41">
        <v>63</v>
      </c>
      <c r="AB90" s="42">
        <f t="shared" si="31"/>
        <v>40050.858232676415</v>
      </c>
      <c r="AC90" s="43">
        <v>2250</v>
      </c>
      <c r="AD90" s="44">
        <f t="shared" si="32"/>
        <v>5.6178571428571425E-2</v>
      </c>
      <c r="AE90" s="90" t="s">
        <v>178</v>
      </c>
      <c r="AF90" s="45">
        <v>0.33400000000000002</v>
      </c>
      <c r="AG90" s="44">
        <f t="shared" si="34"/>
        <v>0.68469999999999998</v>
      </c>
      <c r="AH90" s="44">
        <f t="shared" si="35"/>
        <v>2.7908785714285713</v>
      </c>
      <c r="AI90" s="46">
        <v>0</v>
      </c>
      <c r="AJ90" s="44">
        <f t="shared" si="21"/>
        <v>0</v>
      </c>
      <c r="AK90" s="69">
        <v>0.05</v>
      </c>
      <c r="AL90" s="44">
        <f t="shared" si="25"/>
        <v>0.22750000000000001</v>
      </c>
      <c r="AM90" s="47">
        <v>0</v>
      </c>
      <c r="AN90" s="46">
        <v>0</v>
      </c>
      <c r="AO90" s="44">
        <f t="shared" si="26"/>
        <v>0</v>
      </c>
      <c r="AP90" s="44">
        <f t="shared" si="27"/>
        <v>0.22750000000000001</v>
      </c>
      <c r="AQ90" s="44">
        <f t="shared" si="28"/>
        <v>3.0183785714285714</v>
      </c>
      <c r="AR90" s="57">
        <f t="shared" si="29"/>
        <v>0.33662009419152278</v>
      </c>
      <c r="AS90" s="88">
        <v>4.55</v>
      </c>
      <c r="AT90" s="64"/>
      <c r="AU90" s="57" t="str">
        <f t="shared" si="33"/>
        <v/>
      </c>
      <c r="AV90" s="81">
        <v>500</v>
      </c>
      <c r="AW90" s="44">
        <f t="shared" si="22"/>
        <v>1509.1892857142857</v>
      </c>
      <c r="AX90" s="44">
        <f t="shared" si="23"/>
        <v>2275</v>
      </c>
      <c r="AY90" s="44">
        <f t="shared" si="24"/>
        <v>0</v>
      </c>
      <c r="AZ90" s="61" t="e">
        <f>IF(#REF!="","",#REF!*#REF!*#REF!/1000000/Y90*AV90)</f>
        <v>#REF!</v>
      </c>
      <c r="BA90" s="64"/>
      <c r="BB90" s="34"/>
      <c r="BC90" s="34" t="s">
        <v>171</v>
      </c>
      <c r="BD90" s="34" t="s">
        <v>64</v>
      </c>
      <c r="BE90" s="34" t="s">
        <v>393</v>
      </c>
      <c r="BG90" s="6"/>
    </row>
    <row r="91" spans="1:59" ht="24.95" customHeight="1">
      <c r="A91" s="63"/>
      <c r="B91" s="126"/>
      <c r="C91" s="64"/>
      <c r="D91" s="30" t="s">
        <v>108</v>
      </c>
      <c r="E91" s="32" t="s">
        <v>109</v>
      </c>
      <c r="F91" s="32" t="s">
        <v>58</v>
      </c>
      <c r="G91" s="93" t="s">
        <v>380</v>
      </c>
      <c r="H91" s="33" t="s">
        <v>410</v>
      </c>
      <c r="I91" s="33" t="s">
        <v>411</v>
      </c>
      <c r="J91" s="51" t="s">
        <v>383</v>
      </c>
      <c r="K91" s="51" t="s">
        <v>383</v>
      </c>
      <c r="L91" s="33" t="s">
        <v>412</v>
      </c>
      <c r="M91" s="34" t="s">
        <v>385</v>
      </c>
      <c r="N91" s="64"/>
      <c r="O91" s="71" t="s">
        <v>413</v>
      </c>
      <c r="P91" s="64"/>
      <c r="Q91" s="32" t="s">
        <v>60</v>
      </c>
      <c r="R91" s="65">
        <f>'[1]Sunny 9.9'!Q103</f>
        <v>3.6</v>
      </c>
      <c r="S91" s="32" t="s">
        <v>61</v>
      </c>
      <c r="T91" s="129"/>
      <c r="U91" s="117">
        <v>21</v>
      </c>
      <c r="V91" s="117">
        <v>16</v>
      </c>
      <c r="W91" s="117">
        <v>15.5</v>
      </c>
      <c r="X91" s="38">
        <v>11</v>
      </c>
      <c r="Y91" s="77">
        <v>1</v>
      </c>
      <c r="Z91" s="40">
        <f t="shared" si="30"/>
        <v>5.208E-3</v>
      </c>
      <c r="AA91" s="41">
        <v>63</v>
      </c>
      <c r="AB91" s="42">
        <f t="shared" si="31"/>
        <v>12096.774193548386</v>
      </c>
      <c r="AC91" s="43">
        <v>2250</v>
      </c>
      <c r="AD91" s="44">
        <f t="shared" si="32"/>
        <v>0.186</v>
      </c>
      <c r="AE91" s="90" t="s">
        <v>178</v>
      </c>
      <c r="AF91" s="45">
        <v>0.33400000000000002</v>
      </c>
      <c r="AG91" s="44">
        <f t="shared" si="34"/>
        <v>1.2024000000000001</v>
      </c>
      <c r="AH91" s="44">
        <f t="shared" si="35"/>
        <v>4.9884000000000004</v>
      </c>
      <c r="AI91" s="46">
        <v>0</v>
      </c>
      <c r="AJ91" s="44">
        <f t="shared" si="21"/>
        <v>0</v>
      </c>
      <c r="AK91" s="69">
        <v>0.05</v>
      </c>
      <c r="AL91" s="44">
        <f t="shared" si="25"/>
        <v>0.39500000000000002</v>
      </c>
      <c r="AM91" s="47">
        <v>0</v>
      </c>
      <c r="AN91" s="46">
        <v>0</v>
      </c>
      <c r="AO91" s="44">
        <f t="shared" si="26"/>
        <v>0</v>
      </c>
      <c r="AP91" s="44">
        <f t="shared" si="27"/>
        <v>0.39500000000000002</v>
      </c>
      <c r="AQ91" s="44">
        <f t="shared" si="28"/>
        <v>5.3834</v>
      </c>
      <c r="AR91" s="57">
        <f t="shared" si="29"/>
        <v>0.31855696202531647</v>
      </c>
      <c r="AS91" s="88">
        <v>7.9</v>
      </c>
      <c r="AT91" s="64"/>
      <c r="AU91" s="57" t="str">
        <f t="shared" si="33"/>
        <v/>
      </c>
      <c r="AV91" s="81">
        <v>500</v>
      </c>
      <c r="AW91" s="44">
        <f t="shared" si="22"/>
        <v>2691.7</v>
      </c>
      <c r="AX91" s="44">
        <f t="shared" si="23"/>
        <v>3950</v>
      </c>
      <c r="AY91" s="44">
        <f t="shared" si="24"/>
        <v>0</v>
      </c>
      <c r="AZ91" s="61" t="e">
        <f>IF(#REF!="","",#REF!*#REF!*#REF!/1000000/Y91*AV91)</f>
        <v>#REF!</v>
      </c>
      <c r="BA91" s="64"/>
      <c r="BB91" s="34"/>
      <c r="BC91" s="34" t="s">
        <v>171</v>
      </c>
      <c r="BD91" s="34" t="s">
        <v>64</v>
      </c>
      <c r="BE91" s="34" t="s">
        <v>393</v>
      </c>
      <c r="BG91" s="6"/>
    </row>
    <row r="92" spans="1:59" ht="24.95" customHeight="1">
      <c r="A92" s="63"/>
      <c r="B92" s="126"/>
      <c r="C92" s="64"/>
      <c r="D92" s="30" t="s">
        <v>108</v>
      </c>
      <c r="E92" s="32" t="s">
        <v>109</v>
      </c>
      <c r="F92" s="32" t="s">
        <v>58</v>
      </c>
      <c r="G92" s="93" t="s">
        <v>380</v>
      </c>
      <c r="H92" s="33" t="s">
        <v>414</v>
      </c>
      <c r="I92" s="33" t="s">
        <v>415</v>
      </c>
      <c r="J92" s="51" t="s">
        <v>383</v>
      </c>
      <c r="K92" s="51" t="s">
        <v>383</v>
      </c>
      <c r="L92" s="33" t="s">
        <v>416</v>
      </c>
      <c r="M92" s="34" t="s">
        <v>385</v>
      </c>
      <c r="N92" s="64"/>
      <c r="O92" s="71" t="s">
        <v>417</v>
      </c>
      <c r="P92" s="64"/>
      <c r="Q92" s="32" t="s">
        <v>60</v>
      </c>
      <c r="R92" s="65">
        <f>'[1]Sunny 9.9'!Q104</f>
        <v>3.86</v>
      </c>
      <c r="S92" s="32" t="s">
        <v>61</v>
      </c>
      <c r="T92" s="129"/>
      <c r="U92" s="117">
        <v>20</v>
      </c>
      <c r="V92" s="117">
        <v>20</v>
      </c>
      <c r="W92" s="117">
        <v>20.5</v>
      </c>
      <c r="X92" s="38">
        <v>11</v>
      </c>
      <c r="Y92" s="77">
        <v>1</v>
      </c>
      <c r="Z92" s="40">
        <f t="shared" si="30"/>
        <v>8.2000000000000007E-3</v>
      </c>
      <c r="AA92" s="41">
        <v>63</v>
      </c>
      <c r="AB92" s="42">
        <f t="shared" si="31"/>
        <v>7682.9268292682918</v>
      </c>
      <c r="AC92" s="43">
        <v>2250</v>
      </c>
      <c r="AD92" s="44">
        <f t="shared" si="32"/>
        <v>0.29285714285714287</v>
      </c>
      <c r="AE92" s="90" t="s">
        <v>178</v>
      </c>
      <c r="AF92" s="45">
        <v>0.33400000000000002</v>
      </c>
      <c r="AG92" s="44">
        <f t="shared" si="34"/>
        <v>1.2892399999999999</v>
      </c>
      <c r="AH92" s="44">
        <f t="shared" si="35"/>
        <v>5.4420971428571434</v>
      </c>
      <c r="AI92" s="46">
        <v>0</v>
      </c>
      <c r="AJ92" s="44">
        <f t="shared" si="21"/>
        <v>0</v>
      </c>
      <c r="AK92" s="69">
        <v>0.05</v>
      </c>
      <c r="AL92" s="44">
        <f t="shared" si="25"/>
        <v>0.39500000000000002</v>
      </c>
      <c r="AM92" s="47">
        <v>0</v>
      </c>
      <c r="AN92" s="46">
        <v>0</v>
      </c>
      <c r="AO92" s="44">
        <f t="shared" si="26"/>
        <v>0</v>
      </c>
      <c r="AP92" s="44">
        <f t="shared" si="27"/>
        <v>0.39500000000000002</v>
      </c>
      <c r="AQ92" s="44">
        <f t="shared" si="28"/>
        <v>5.837097142857143</v>
      </c>
      <c r="AR92" s="57">
        <f t="shared" si="29"/>
        <v>0.26112694394213382</v>
      </c>
      <c r="AS92" s="88">
        <v>7.9</v>
      </c>
      <c r="AT92" s="64"/>
      <c r="AU92" s="57" t="str">
        <f t="shared" si="33"/>
        <v/>
      </c>
      <c r="AV92" s="81">
        <v>500</v>
      </c>
      <c r="AW92" s="44">
        <f t="shared" si="22"/>
        <v>2918.5485714285714</v>
      </c>
      <c r="AX92" s="44">
        <f t="shared" si="23"/>
        <v>3950</v>
      </c>
      <c r="AY92" s="44">
        <f t="shared" si="24"/>
        <v>0</v>
      </c>
      <c r="AZ92" s="61" t="e">
        <f>IF(#REF!="","",#REF!*#REF!*#REF!/1000000/Y92*AV92)</f>
        <v>#REF!</v>
      </c>
      <c r="BA92" s="64"/>
      <c r="BB92" s="33"/>
      <c r="BC92" s="34" t="s">
        <v>171</v>
      </c>
      <c r="BD92" s="34" t="s">
        <v>64</v>
      </c>
      <c r="BE92" s="34" t="s">
        <v>393</v>
      </c>
      <c r="BG92" s="6"/>
    </row>
    <row r="93" spans="1:59" ht="24.95" customHeight="1">
      <c r="A93" s="63"/>
      <c r="B93" s="127"/>
      <c r="C93" s="64"/>
      <c r="D93" s="30" t="s">
        <v>108</v>
      </c>
      <c r="E93" s="32" t="s">
        <v>109</v>
      </c>
      <c r="F93" s="32" t="s">
        <v>58</v>
      </c>
      <c r="G93" s="93" t="s">
        <v>380</v>
      </c>
      <c r="H93" s="34" t="s">
        <v>216</v>
      </c>
      <c r="I93" s="34" t="s">
        <v>160</v>
      </c>
      <c r="J93" s="51" t="s">
        <v>383</v>
      </c>
      <c r="K93" s="51" t="s">
        <v>383</v>
      </c>
      <c r="L93" s="85" t="s">
        <v>218</v>
      </c>
      <c r="M93" s="34" t="s">
        <v>385</v>
      </c>
      <c r="N93" s="64"/>
      <c r="O93" s="71" t="s">
        <v>418</v>
      </c>
      <c r="P93" s="64"/>
      <c r="Q93" s="32" t="s">
        <v>60</v>
      </c>
      <c r="R93" s="65">
        <f>'[1]Sunny 9.9'!Q105</f>
        <v>6.19</v>
      </c>
      <c r="S93" s="32" t="s">
        <v>61</v>
      </c>
      <c r="T93" s="129"/>
      <c r="U93" s="76">
        <v>32</v>
      </c>
      <c r="V93" s="76">
        <v>26</v>
      </c>
      <c r="W93" s="76">
        <v>26.5</v>
      </c>
      <c r="X93" s="38">
        <v>11</v>
      </c>
      <c r="Y93" s="77">
        <v>1</v>
      </c>
      <c r="Z93" s="40">
        <f t="shared" si="30"/>
        <v>2.2048000000000002E-2</v>
      </c>
      <c r="AA93" s="41">
        <v>63</v>
      </c>
      <c r="AB93" s="42">
        <f t="shared" si="31"/>
        <v>2857.4020319303336</v>
      </c>
      <c r="AC93" s="43">
        <v>2250</v>
      </c>
      <c r="AD93" s="44">
        <f t="shared" si="32"/>
        <v>0.78742857142857148</v>
      </c>
      <c r="AE93" s="90" t="s">
        <v>178</v>
      </c>
      <c r="AF93" s="45">
        <v>0.33400000000000002</v>
      </c>
      <c r="AG93" s="44">
        <f t="shared" si="34"/>
        <v>2.0674600000000001</v>
      </c>
      <c r="AH93" s="44">
        <f t="shared" si="35"/>
        <v>9.0448885714285723</v>
      </c>
      <c r="AI93" s="46">
        <v>0</v>
      </c>
      <c r="AJ93" s="44">
        <f t="shared" si="21"/>
        <v>0</v>
      </c>
      <c r="AK93" s="69">
        <v>0.05</v>
      </c>
      <c r="AL93" s="44">
        <f t="shared" si="25"/>
        <v>0.69750000000000001</v>
      </c>
      <c r="AM93" s="47">
        <v>0</v>
      </c>
      <c r="AN93" s="46">
        <v>0</v>
      </c>
      <c r="AO93" s="44">
        <f t="shared" si="26"/>
        <v>0</v>
      </c>
      <c r="AP93" s="44">
        <f t="shared" si="27"/>
        <v>0.69750000000000001</v>
      </c>
      <c r="AQ93" s="44">
        <f t="shared" si="28"/>
        <v>9.7423885714285721</v>
      </c>
      <c r="AR93" s="57">
        <f t="shared" si="29"/>
        <v>0.30162089093701988</v>
      </c>
      <c r="AS93" s="88">
        <v>13.95</v>
      </c>
      <c r="AT93" s="64"/>
      <c r="AU93" s="57" t="str">
        <f t="shared" si="33"/>
        <v/>
      </c>
      <c r="AV93" s="81">
        <v>500</v>
      </c>
      <c r="AW93" s="44">
        <f t="shared" si="22"/>
        <v>4871.1942857142858</v>
      </c>
      <c r="AX93" s="44">
        <f t="shared" si="23"/>
        <v>6975</v>
      </c>
      <c r="AY93" s="44">
        <f t="shared" si="24"/>
        <v>0</v>
      </c>
      <c r="AZ93" s="61" t="e">
        <f>IF(#REF!="","",#REF!*#REF!*#REF!/1000000/Y93*AV93)</f>
        <v>#REF!</v>
      </c>
      <c r="BA93" s="64"/>
      <c r="BB93" s="33"/>
      <c r="BC93" s="34" t="s">
        <v>171</v>
      </c>
      <c r="BD93" s="34" t="s">
        <v>64</v>
      </c>
      <c r="BE93" s="34" t="s">
        <v>393</v>
      </c>
      <c r="BG93" s="6"/>
    </row>
    <row r="94" spans="1:59" ht="24.95" customHeight="1">
      <c r="A94" s="63"/>
      <c r="B94" s="125"/>
      <c r="C94" s="64"/>
      <c r="D94" s="100" t="s">
        <v>277</v>
      </c>
      <c r="E94" s="64"/>
      <c r="F94" s="32" t="s">
        <v>58</v>
      </c>
      <c r="G94" s="51" t="s">
        <v>419</v>
      </c>
      <c r="H94" s="50" t="s">
        <v>420</v>
      </c>
      <c r="I94" s="50" t="s">
        <v>421</v>
      </c>
      <c r="J94" s="108" t="s">
        <v>422</v>
      </c>
      <c r="K94" s="108" t="s">
        <v>422</v>
      </c>
      <c r="L94" s="109" t="s">
        <v>423</v>
      </c>
      <c r="M94" s="50" t="s">
        <v>424</v>
      </c>
      <c r="N94" s="64"/>
      <c r="O94" s="54" t="s">
        <v>425</v>
      </c>
      <c r="P94" s="64"/>
      <c r="Q94" s="32" t="s">
        <v>60</v>
      </c>
      <c r="R94" s="65">
        <f>'[1]Sunny 9.9'!Q106</f>
        <v>2.4500000000000002</v>
      </c>
      <c r="S94" s="32" t="s">
        <v>61</v>
      </c>
      <c r="T94" s="128" t="s">
        <v>329</v>
      </c>
      <c r="U94" s="110">
        <v>17.5</v>
      </c>
      <c r="V94" s="110">
        <v>9</v>
      </c>
      <c r="W94" s="110">
        <v>20</v>
      </c>
      <c r="X94" s="38">
        <v>11</v>
      </c>
      <c r="Y94" s="77">
        <v>2</v>
      </c>
      <c r="Z94" s="40">
        <f t="shared" si="30"/>
        <v>3.15E-3</v>
      </c>
      <c r="AA94" s="41">
        <v>63</v>
      </c>
      <c r="AB94" s="42">
        <f t="shared" si="31"/>
        <v>40000</v>
      </c>
      <c r="AC94" s="43">
        <v>2250</v>
      </c>
      <c r="AD94" s="44">
        <f t="shared" si="32"/>
        <v>5.6250000000000001E-2</v>
      </c>
      <c r="AE94" s="87" t="s">
        <v>138</v>
      </c>
      <c r="AF94" s="45">
        <v>0.318</v>
      </c>
      <c r="AG94" s="44">
        <f t="shared" si="34"/>
        <v>0.77910000000000001</v>
      </c>
      <c r="AH94" s="44">
        <f t="shared" si="35"/>
        <v>3.2853500000000002</v>
      </c>
      <c r="AI94" s="46">
        <v>0</v>
      </c>
      <c r="AJ94" s="44">
        <f t="shared" si="21"/>
        <v>0</v>
      </c>
      <c r="AK94" s="46">
        <v>0</v>
      </c>
      <c r="AL94" s="44">
        <f t="shared" si="25"/>
        <v>0</v>
      </c>
      <c r="AM94" s="47">
        <v>0</v>
      </c>
      <c r="AN94" s="46">
        <v>0</v>
      </c>
      <c r="AO94" s="44">
        <f t="shared" si="26"/>
        <v>0</v>
      </c>
      <c r="AP94" s="44">
        <f t="shared" si="27"/>
        <v>0</v>
      </c>
      <c r="AQ94" s="44">
        <f t="shared" si="28"/>
        <v>3.2853500000000002</v>
      </c>
      <c r="AR94" s="57">
        <f t="shared" si="29"/>
        <v>0.33629292929292925</v>
      </c>
      <c r="AS94" s="88">
        <v>4.95</v>
      </c>
      <c r="AT94" s="64"/>
      <c r="AU94" s="57" t="str">
        <f t="shared" si="33"/>
        <v/>
      </c>
      <c r="AV94" s="81">
        <v>1000</v>
      </c>
      <c r="AW94" s="44">
        <f t="shared" si="22"/>
        <v>3285.3500000000004</v>
      </c>
      <c r="AX94" s="44">
        <f t="shared" si="23"/>
        <v>4950</v>
      </c>
      <c r="AY94" s="44">
        <f t="shared" si="24"/>
        <v>0</v>
      </c>
      <c r="AZ94" s="61" t="e">
        <f>IF(#REF!="","",#REF!*#REF!*#REF!/1000000/Y94*AV94)</f>
        <v>#REF!</v>
      </c>
      <c r="BA94" s="64"/>
      <c r="BB94" s="33"/>
      <c r="BC94" s="34" t="s">
        <v>171</v>
      </c>
      <c r="BD94" s="34" t="s">
        <v>64</v>
      </c>
      <c r="BE94" s="34" t="s">
        <v>330</v>
      </c>
    </row>
    <row r="95" spans="1:59" ht="24.95" customHeight="1">
      <c r="A95" s="63"/>
      <c r="B95" s="126"/>
      <c r="C95" s="64"/>
      <c r="D95" s="100" t="s">
        <v>277</v>
      </c>
      <c r="E95" s="64"/>
      <c r="F95" s="32" t="s">
        <v>58</v>
      </c>
      <c r="G95" s="51" t="s">
        <v>419</v>
      </c>
      <c r="H95" s="50" t="s">
        <v>173</v>
      </c>
      <c r="I95" s="50" t="s">
        <v>142</v>
      </c>
      <c r="J95" s="108" t="s">
        <v>422</v>
      </c>
      <c r="K95" s="108" t="s">
        <v>422</v>
      </c>
      <c r="L95" s="109" t="s">
        <v>175</v>
      </c>
      <c r="M95" s="50" t="s">
        <v>424</v>
      </c>
      <c r="N95" s="64"/>
      <c r="O95" s="54" t="s">
        <v>426</v>
      </c>
      <c r="P95" s="64"/>
      <c r="Q95" s="32" t="s">
        <v>60</v>
      </c>
      <c r="R95" s="65">
        <f>'[1]Sunny 9.9'!Q107</f>
        <v>1.5</v>
      </c>
      <c r="S95" s="32" t="s">
        <v>61</v>
      </c>
      <c r="T95" s="128"/>
      <c r="U95" s="111">
        <v>12.5</v>
      </c>
      <c r="V95" s="111">
        <v>7.5</v>
      </c>
      <c r="W95" s="111">
        <v>13</v>
      </c>
      <c r="X95" s="38">
        <v>11</v>
      </c>
      <c r="Y95" s="77">
        <v>1</v>
      </c>
      <c r="Z95" s="40">
        <f t="shared" si="30"/>
        <v>1.21875E-3</v>
      </c>
      <c r="AA95" s="41">
        <v>63</v>
      </c>
      <c r="AB95" s="42">
        <f t="shared" si="31"/>
        <v>51692.307692307695</v>
      </c>
      <c r="AC95" s="43">
        <v>2250</v>
      </c>
      <c r="AD95" s="44"/>
      <c r="AE95" s="90" t="s">
        <v>178</v>
      </c>
      <c r="AF95" s="45">
        <v>0.33400000000000002</v>
      </c>
      <c r="AG95" s="44">
        <f t="shared" si="34"/>
        <v>0.501</v>
      </c>
      <c r="AH95" s="44">
        <f t="shared" si="35"/>
        <v>2.0009999999999999</v>
      </c>
      <c r="AI95" s="46">
        <v>0</v>
      </c>
      <c r="AJ95" s="44">
        <f t="shared" si="21"/>
        <v>0</v>
      </c>
      <c r="AK95" s="46">
        <v>0</v>
      </c>
      <c r="AL95" s="44">
        <f t="shared" si="25"/>
        <v>0</v>
      </c>
      <c r="AM95" s="47">
        <v>0</v>
      </c>
      <c r="AN95" s="46">
        <v>0</v>
      </c>
      <c r="AO95" s="44">
        <f t="shared" si="26"/>
        <v>0</v>
      </c>
      <c r="AP95" s="44">
        <f t="shared" si="27"/>
        <v>0</v>
      </c>
      <c r="AQ95" s="44">
        <f t="shared" si="28"/>
        <v>2.0009999999999999</v>
      </c>
      <c r="AR95" s="57">
        <f t="shared" si="29"/>
        <v>0.32169491525423738</v>
      </c>
      <c r="AS95" s="88">
        <v>2.95</v>
      </c>
      <c r="AT95" s="64"/>
      <c r="AU95" s="57" t="str">
        <f t="shared" si="33"/>
        <v/>
      </c>
      <c r="AV95" s="81">
        <v>500</v>
      </c>
      <c r="AW95" s="44">
        <f t="shared" si="22"/>
        <v>1000.5</v>
      </c>
      <c r="AX95" s="44">
        <f t="shared" si="23"/>
        <v>1475</v>
      </c>
      <c r="AY95" s="44">
        <f t="shared" si="24"/>
        <v>0</v>
      </c>
      <c r="AZ95" s="61" t="e">
        <f>IF(#REF!="","",#REF!*#REF!*#REF!/1000000/Y95*AV95)</f>
        <v>#REF!</v>
      </c>
      <c r="BA95" s="64"/>
      <c r="BB95" s="33"/>
      <c r="BC95" s="34" t="s">
        <v>171</v>
      </c>
      <c r="BD95" s="34" t="s">
        <v>64</v>
      </c>
      <c r="BE95" s="34" t="s">
        <v>427</v>
      </c>
    </row>
    <row r="96" spans="1:59" ht="24.95" customHeight="1">
      <c r="A96" s="63"/>
      <c r="B96" s="126"/>
      <c r="C96" s="64"/>
      <c r="D96" s="100" t="s">
        <v>277</v>
      </c>
      <c r="E96" s="64"/>
      <c r="F96" s="32" t="s">
        <v>58</v>
      </c>
      <c r="G96" s="51" t="s">
        <v>419</v>
      </c>
      <c r="H96" s="50" t="s">
        <v>181</v>
      </c>
      <c r="I96" s="50" t="s">
        <v>69</v>
      </c>
      <c r="J96" s="108" t="s">
        <v>422</v>
      </c>
      <c r="K96" s="108" t="s">
        <v>422</v>
      </c>
      <c r="L96" s="109" t="s">
        <v>182</v>
      </c>
      <c r="M96" s="50" t="s">
        <v>424</v>
      </c>
      <c r="N96" s="64"/>
      <c r="O96" s="54" t="s">
        <v>428</v>
      </c>
      <c r="P96" s="64"/>
      <c r="Q96" s="32" t="s">
        <v>60</v>
      </c>
      <c r="R96" s="65">
        <f>'[1]Sunny 9.9'!Q108</f>
        <v>1.4</v>
      </c>
      <c r="S96" s="32" t="s">
        <v>61</v>
      </c>
      <c r="T96" s="128"/>
      <c r="U96" s="111">
        <v>9</v>
      </c>
      <c r="V96" s="111">
        <v>9</v>
      </c>
      <c r="W96" s="111">
        <v>13</v>
      </c>
      <c r="X96" s="38">
        <v>11</v>
      </c>
      <c r="Y96" s="77">
        <v>1</v>
      </c>
      <c r="Z96" s="40">
        <f t="shared" si="30"/>
        <v>1.0529999999999999E-3</v>
      </c>
      <c r="AA96" s="41">
        <v>63</v>
      </c>
      <c r="AB96" s="42">
        <f t="shared" si="31"/>
        <v>59829.059829059835</v>
      </c>
      <c r="AC96" s="43">
        <v>2250</v>
      </c>
      <c r="AD96" s="44"/>
      <c r="AE96" s="91" t="s">
        <v>178</v>
      </c>
      <c r="AF96" s="45">
        <v>0.33400000000000002</v>
      </c>
      <c r="AG96" s="44">
        <f t="shared" si="34"/>
        <v>0.46760000000000002</v>
      </c>
      <c r="AH96" s="44">
        <f t="shared" si="35"/>
        <v>1.8675999999999999</v>
      </c>
      <c r="AI96" s="46">
        <v>0</v>
      </c>
      <c r="AJ96" s="44">
        <f t="shared" si="21"/>
        <v>0</v>
      </c>
      <c r="AK96" s="46">
        <v>0</v>
      </c>
      <c r="AL96" s="44">
        <f t="shared" si="25"/>
        <v>0</v>
      </c>
      <c r="AM96" s="47">
        <v>0</v>
      </c>
      <c r="AN96" s="46">
        <v>0</v>
      </c>
      <c r="AO96" s="44">
        <f t="shared" si="26"/>
        <v>0</v>
      </c>
      <c r="AP96" s="44">
        <f t="shared" si="27"/>
        <v>0</v>
      </c>
      <c r="AQ96" s="44">
        <f t="shared" si="28"/>
        <v>1.8675999999999999</v>
      </c>
      <c r="AR96" s="57">
        <f t="shared" si="29"/>
        <v>0.36691525423728821</v>
      </c>
      <c r="AS96" s="88">
        <v>2.95</v>
      </c>
      <c r="AT96" s="64"/>
      <c r="AU96" s="57" t="str">
        <f t="shared" si="33"/>
        <v/>
      </c>
      <c r="AV96" s="81">
        <v>500</v>
      </c>
      <c r="AW96" s="44">
        <f t="shared" si="22"/>
        <v>933.8</v>
      </c>
      <c r="AX96" s="44">
        <f t="shared" si="23"/>
        <v>1475</v>
      </c>
      <c r="AY96" s="44">
        <f t="shared" si="24"/>
        <v>0</v>
      </c>
      <c r="AZ96" s="61" t="e">
        <f>IF(#REF!="","",#REF!*#REF!*#REF!/1000000/Y96*AV96)</f>
        <v>#REF!</v>
      </c>
      <c r="BA96" s="64"/>
      <c r="BB96" s="33"/>
      <c r="BC96" s="34" t="s">
        <v>171</v>
      </c>
      <c r="BD96" s="34" t="s">
        <v>64</v>
      </c>
      <c r="BE96" s="34" t="s">
        <v>330</v>
      </c>
    </row>
    <row r="97" spans="1:61" ht="24.95" customHeight="1">
      <c r="A97" s="63"/>
      <c r="B97" s="126"/>
      <c r="C97" s="64"/>
      <c r="D97" s="100" t="s">
        <v>277</v>
      </c>
      <c r="E97" s="64"/>
      <c r="F97" s="32" t="s">
        <v>58</v>
      </c>
      <c r="G97" s="51" t="s">
        <v>419</v>
      </c>
      <c r="H97" s="50" t="s">
        <v>229</v>
      </c>
      <c r="I97" s="50" t="s">
        <v>96</v>
      </c>
      <c r="J97" s="108" t="s">
        <v>422</v>
      </c>
      <c r="K97" s="108" t="s">
        <v>422</v>
      </c>
      <c r="L97" s="109" t="s">
        <v>193</v>
      </c>
      <c r="M97" s="50" t="s">
        <v>424</v>
      </c>
      <c r="N97" s="64"/>
      <c r="O97" s="54" t="s">
        <v>429</v>
      </c>
      <c r="P97" s="64"/>
      <c r="Q97" s="32" t="s">
        <v>60</v>
      </c>
      <c r="R97" s="65">
        <f>'[1]Sunny 9.9'!Q109</f>
        <v>1.4</v>
      </c>
      <c r="S97" s="32" t="s">
        <v>61</v>
      </c>
      <c r="T97" s="128"/>
      <c r="U97" s="111">
        <v>15.5</v>
      </c>
      <c r="V97" s="111">
        <v>4</v>
      </c>
      <c r="W97" s="111">
        <v>11.5</v>
      </c>
      <c r="X97" s="38">
        <v>11</v>
      </c>
      <c r="Y97" s="77">
        <v>1</v>
      </c>
      <c r="Z97" s="40">
        <f t="shared" si="30"/>
        <v>7.1299999999999998E-4</v>
      </c>
      <c r="AA97" s="41">
        <v>63</v>
      </c>
      <c r="AB97" s="42">
        <f t="shared" si="31"/>
        <v>88359.046283309959</v>
      </c>
      <c r="AC97" s="43">
        <v>2250</v>
      </c>
      <c r="AD97" s="44"/>
      <c r="AE97" s="90" t="s">
        <v>178</v>
      </c>
      <c r="AF97" s="45">
        <v>0.33400000000000002</v>
      </c>
      <c r="AG97" s="44">
        <f t="shared" si="34"/>
        <v>0.46760000000000002</v>
      </c>
      <c r="AH97" s="44">
        <f t="shared" si="35"/>
        <v>1.8675999999999999</v>
      </c>
      <c r="AI97" s="46">
        <v>0</v>
      </c>
      <c r="AJ97" s="44">
        <f t="shared" si="21"/>
        <v>0</v>
      </c>
      <c r="AK97" s="46">
        <v>0</v>
      </c>
      <c r="AL97" s="44">
        <f t="shared" si="25"/>
        <v>0</v>
      </c>
      <c r="AM97" s="47">
        <v>0</v>
      </c>
      <c r="AN97" s="46">
        <v>0</v>
      </c>
      <c r="AO97" s="44">
        <f t="shared" si="26"/>
        <v>0</v>
      </c>
      <c r="AP97" s="44">
        <f t="shared" si="27"/>
        <v>0</v>
      </c>
      <c r="AQ97" s="44">
        <f t="shared" si="28"/>
        <v>1.8675999999999999</v>
      </c>
      <c r="AR97" s="57">
        <f t="shared" si="29"/>
        <v>0.36691525423728821</v>
      </c>
      <c r="AS97" s="88">
        <v>2.95</v>
      </c>
      <c r="AT97" s="64"/>
      <c r="AU97" s="57" t="str">
        <f t="shared" si="33"/>
        <v/>
      </c>
      <c r="AV97" s="81">
        <v>500</v>
      </c>
      <c r="AW97" s="44">
        <f t="shared" si="22"/>
        <v>933.8</v>
      </c>
      <c r="AX97" s="44">
        <f t="shared" si="23"/>
        <v>1475</v>
      </c>
      <c r="AY97" s="44">
        <f t="shared" si="24"/>
        <v>0</v>
      </c>
      <c r="AZ97" s="61" t="e">
        <f>IF(#REF!="","",#REF!*#REF!*#REF!/1000000/Y97*AV97)</f>
        <v>#REF!</v>
      </c>
      <c r="BA97" s="64"/>
      <c r="BB97" s="33"/>
      <c r="BC97" s="34" t="s">
        <v>171</v>
      </c>
      <c r="BD97" s="34" t="s">
        <v>64</v>
      </c>
      <c r="BE97" s="34" t="s">
        <v>330</v>
      </c>
    </row>
    <row r="98" spans="1:61" ht="24.95" customHeight="1">
      <c r="A98" s="63"/>
      <c r="B98" s="126"/>
      <c r="C98" s="64"/>
      <c r="D98" s="100" t="s">
        <v>277</v>
      </c>
      <c r="E98" s="64"/>
      <c r="F98" s="32" t="s">
        <v>58</v>
      </c>
      <c r="G98" s="51" t="s">
        <v>419</v>
      </c>
      <c r="H98" s="50" t="s">
        <v>185</v>
      </c>
      <c r="I98" s="50" t="s">
        <v>336</v>
      </c>
      <c r="J98" s="108" t="s">
        <v>422</v>
      </c>
      <c r="K98" s="108" t="s">
        <v>422</v>
      </c>
      <c r="L98" s="109" t="s">
        <v>430</v>
      </c>
      <c r="M98" s="50" t="s">
        <v>424</v>
      </c>
      <c r="N98" s="64"/>
      <c r="O98" s="54" t="s">
        <v>431</v>
      </c>
      <c r="P98" s="64"/>
      <c r="Q98" s="32" t="s">
        <v>60</v>
      </c>
      <c r="R98" s="65">
        <f>'[1]Sunny 9.9'!Q110</f>
        <v>2.0499999999999998</v>
      </c>
      <c r="S98" s="32" t="s">
        <v>61</v>
      </c>
      <c r="T98" s="128"/>
      <c r="U98" s="112">
        <v>11.5</v>
      </c>
      <c r="V98" s="112">
        <v>11.5</v>
      </c>
      <c r="W98" s="112">
        <v>13.5</v>
      </c>
      <c r="X98" s="38">
        <v>11</v>
      </c>
      <c r="Y98" s="77">
        <v>1</v>
      </c>
      <c r="Z98" s="40">
        <f t="shared" si="30"/>
        <v>1.7853750000000001E-3</v>
      </c>
      <c r="AA98" s="41">
        <v>63</v>
      </c>
      <c r="AB98" s="42">
        <f t="shared" si="31"/>
        <v>35286.704473850034</v>
      </c>
      <c r="AC98" s="43">
        <v>2250</v>
      </c>
      <c r="AD98" s="44"/>
      <c r="AE98" s="90" t="s">
        <v>178</v>
      </c>
      <c r="AF98" s="45">
        <v>0.33400000000000002</v>
      </c>
      <c r="AG98" s="44">
        <f t="shared" ref="AG98:AG129" si="36">IF(ISERROR(R98*AF98),"",R98*AF98)</f>
        <v>0.68469999999999998</v>
      </c>
      <c r="AH98" s="44">
        <f t="shared" ref="AH98:AH129" si="37">IF(ISERROR(R98+AD98+AG98),"",R98+AD98+AG98)</f>
        <v>2.7346999999999997</v>
      </c>
      <c r="AI98" s="46">
        <v>0</v>
      </c>
      <c r="AJ98" s="44">
        <f t="shared" si="21"/>
        <v>0</v>
      </c>
      <c r="AK98" s="46">
        <v>0</v>
      </c>
      <c r="AL98" s="44">
        <f t="shared" si="25"/>
        <v>0</v>
      </c>
      <c r="AM98" s="47">
        <v>0</v>
      </c>
      <c r="AN98" s="46">
        <v>0</v>
      </c>
      <c r="AO98" s="44">
        <f t="shared" si="26"/>
        <v>0</v>
      </c>
      <c r="AP98" s="44">
        <f t="shared" si="27"/>
        <v>0</v>
      </c>
      <c r="AQ98" s="44">
        <f t="shared" si="28"/>
        <v>2.7346999999999997</v>
      </c>
      <c r="AR98" s="57">
        <f t="shared" si="29"/>
        <v>0.34103614457831338</v>
      </c>
      <c r="AS98" s="88">
        <v>4.1500000000000004</v>
      </c>
      <c r="AT98" s="64"/>
      <c r="AU98" s="57" t="str">
        <f t="shared" si="33"/>
        <v/>
      </c>
      <c r="AV98" s="81">
        <v>500</v>
      </c>
      <c r="AW98" s="44">
        <f t="shared" si="22"/>
        <v>1367.35</v>
      </c>
      <c r="AX98" s="44">
        <f t="shared" si="23"/>
        <v>2075</v>
      </c>
      <c r="AY98" s="44">
        <f t="shared" si="24"/>
        <v>0</v>
      </c>
      <c r="AZ98" s="61" t="e">
        <f>IF(#REF!="","",#REF!*#REF!*#REF!/1000000/Y98*AV98)</f>
        <v>#REF!</v>
      </c>
      <c r="BA98" s="64"/>
      <c r="BB98" s="33"/>
      <c r="BC98" s="34" t="s">
        <v>171</v>
      </c>
      <c r="BD98" s="34" t="s">
        <v>64</v>
      </c>
      <c r="BE98" s="34" t="s">
        <v>330</v>
      </c>
    </row>
    <row r="99" spans="1:61" ht="24.95" customHeight="1">
      <c r="A99" s="63"/>
      <c r="B99" s="126"/>
      <c r="C99" s="64"/>
      <c r="D99" s="100" t="s">
        <v>277</v>
      </c>
      <c r="E99" s="64"/>
      <c r="F99" s="32" t="s">
        <v>58</v>
      </c>
      <c r="G99" s="51" t="s">
        <v>419</v>
      </c>
      <c r="H99" s="50" t="s">
        <v>232</v>
      </c>
      <c r="I99" s="50" t="s">
        <v>105</v>
      </c>
      <c r="J99" s="108" t="s">
        <v>422</v>
      </c>
      <c r="K99" s="108" t="s">
        <v>422</v>
      </c>
      <c r="L99" s="109" t="s">
        <v>198</v>
      </c>
      <c r="M99" s="50" t="s">
        <v>424</v>
      </c>
      <c r="N99" s="64"/>
      <c r="O99" s="54" t="s">
        <v>432</v>
      </c>
      <c r="P99" s="64"/>
      <c r="Q99" s="32" t="s">
        <v>60</v>
      </c>
      <c r="R99" s="65">
        <f>'[1]Sunny 9.9'!Q111</f>
        <v>2.75</v>
      </c>
      <c r="S99" s="32" t="s">
        <v>61</v>
      </c>
      <c r="T99" s="128"/>
      <c r="U99" s="113">
        <v>27.5</v>
      </c>
      <c r="V99" s="113">
        <v>4.5</v>
      </c>
      <c r="W99" s="113">
        <v>15.5</v>
      </c>
      <c r="X99" s="38">
        <v>11</v>
      </c>
      <c r="Y99" s="77">
        <v>1</v>
      </c>
      <c r="Z99" s="40">
        <f t="shared" si="30"/>
        <v>1.9181249999999999E-3</v>
      </c>
      <c r="AA99" s="41">
        <v>63</v>
      </c>
      <c r="AB99" s="42">
        <f t="shared" si="31"/>
        <v>32844.574780058654</v>
      </c>
      <c r="AC99" s="43">
        <v>2250</v>
      </c>
      <c r="AD99" s="44">
        <f t="shared" si="32"/>
        <v>6.8504464285714273E-2</v>
      </c>
      <c r="AE99" s="90" t="s">
        <v>178</v>
      </c>
      <c r="AF99" s="45">
        <v>0.33400000000000002</v>
      </c>
      <c r="AG99" s="44">
        <f t="shared" si="36"/>
        <v>0.91850000000000009</v>
      </c>
      <c r="AH99" s="44">
        <f t="shared" si="37"/>
        <v>3.7370044642857145</v>
      </c>
      <c r="AI99" s="46">
        <v>0</v>
      </c>
      <c r="AJ99" s="44">
        <f t="shared" si="21"/>
        <v>0</v>
      </c>
      <c r="AK99" s="46">
        <v>0</v>
      </c>
      <c r="AL99" s="44">
        <f t="shared" si="25"/>
        <v>0</v>
      </c>
      <c r="AM99" s="47">
        <v>0</v>
      </c>
      <c r="AN99" s="46">
        <v>0</v>
      </c>
      <c r="AO99" s="44">
        <f t="shared" si="26"/>
        <v>0</v>
      </c>
      <c r="AP99" s="44">
        <f t="shared" si="27"/>
        <v>0</v>
      </c>
      <c r="AQ99" s="44">
        <f t="shared" si="28"/>
        <v>3.7370044642857145</v>
      </c>
      <c r="AR99" s="57">
        <f t="shared" si="29"/>
        <v>0.27436806518723994</v>
      </c>
      <c r="AS99" s="88">
        <v>5.15</v>
      </c>
      <c r="AT99" s="64"/>
      <c r="AU99" s="57" t="str">
        <f t="shared" si="33"/>
        <v/>
      </c>
      <c r="AV99" s="81">
        <v>1000</v>
      </c>
      <c r="AW99" s="44">
        <f t="shared" si="22"/>
        <v>3737.0044642857147</v>
      </c>
      <c r="AX99" s="44">
        <f t="shared" si="23"/>
        <v>5150</v>
      </c>
      <c r="AY99" s="44">
        <f t="shared" si="24"/>
        <v>0</v>
      </c>
      <c r="AZ99" s="61" t="e">
        <f>IF(#REF!="","",#REF!*#REF!*#REF!/1000000/Y99*AV99)</f>
        <v>#REF!</v>
      </c>
      <c r="BA99" s="64"/>
      <c r="BB99" s="33"/>
      <c r="BC99" s="34" t="s">
        <v>171</v>
      </c>
      <c r="BD99" s="34" t="s">
        <v>64</v>
      </c>
      <c r="BE99" s="34" t="s">
        <v>330</v>
      </c>
    </row>
    <row r="100" spans="1:61" ht="24.95" customHeight="1">
      <c r="A100" s="63"/>
      <c r="B100" s="126"/>
      <c r="C100" s="64"/>
      <c r="D100" s="100" t="s">
        <v>277</v>
      </c>
      <c r="E100" s="64"/>
      <c r="F100" s="32" t="s">
        <v>58</v>
      </c>
      <c r="G100" s="51" t="s">
        <v>419</v>
      </c>
      <c r="H100" s="114" t="s">
        <v>340</v>
      </c>
      <c r="I100" s="114" t="s">
        <v>341</v>
      </c>
      <c r="J100" s="108" t="s">
        <v>422</v>
      </c>
      <c r="K100" s="108" t="s">
        <v>422</v>
      </c>
      <c r="L100" s="109" t="s">
        <v>203</v>
      </c>
      <c r="M100" s="50" t="s">
        <v>424</v>
      </c>
      <c r="N100" s="64"/>
      <c r="O100" s="54" t="s">
        <v>433</v>
      </c>
      <c r="P100" s="64"/>
      <c r="Q100" s="32" t="s">
        <v>60</v>
      </c>
      <c r="R100" s="65">
        <f>'[1]Sunny 9.9'!Q112</f>
        <v>2.6</v>
      </c>
      <c r="S100" s="32" t="s">
        <v>61</v>
      </c>
      <c r="T100" s="128"/>
      <c r="U100" s="115">
        <v>16</v>
      </c>
      <c r="V100" s="115">
        <v>9</v>
      </c>
      <c r="W100" s="115">
        <v>11.5</v>
      </c>
      <c r="X100" s="38">
        <v>11</v>
      </c>
      <c r="Y100" s="77">
        <v>1</v>
      </c>
      <c r="Z100" s="40">
        <f t="shared" si="30"/>
        <v>1.6559999999999999E-3</v>
      </c>
      <c r="AA100" s="41">
        <v>63</v>
      </c>
      <c r="AB100" s="42">
        <f t="shared" si="31"/>
        <v>38043.478260869568</v>
      </c>
      <c r="AC100" s="43">
        <v>2250</v>
      </c>
      <c r="AD100" s="44">
        <f t="shared" si="32"/>
        <v>5.9142857142857136E-2</v>
      </c>
      <c r="AE100" s="90" t="s">
        <v>178</v>
      </c>
      <c r="AF100" s="45">
        <v>0.33400000000000002</v>
      </c>
      <c r="AG100" s="44">
        <f t="shared" si="36"/>
        <v>0.86840000000000006</v>
      </c>
      <c r="AH100" s="44">
        <f t="shared" si="37"/>
        <v>3.5275428571428575</v>
      </c>
      <c r="AI100" s="46">
        <v>0</v>
      </c>
      <c r="AJ100" s="44">
        <f t="shared" si="21"/>
        <v>0</v>
      </c>
      <c r="AK100" s="46">
        <v>0</v>
      </c>
      <c r="AL100" s="44">
        <f t="shared" si="25"/>
        <v>0</v>
      </c>
      <c r="AM100" s="47">
        <v>0</v>
      </c>
      <c r="AN100" s="46">
        <v>0</v>
      </c>
      <c r="AO100" s="44">
        <f t="shared" si="26"/>
        <v>0</v>
      </c>
      <c r="AP100" s="44">
        <f t="shared" si="27"/>
        <v>0</v>
      </c>
      <c r="AQ100" s="44">
        <f t="shared" si="28"/>
        <v>3.5275428571428575</v>
      </c>
      <c r="AR100" s="57">
        <f t="shared" si="29"/>
        <v>0.28736507936507932</v>
      </c>
      <c r="AS100" s="88">
        <v>4.95</v>
      </c>
      <c r="AT100" s="64"/>
      <c r="AU100" s="57" t="str">
        <f t="shared" si="33"/>
        <v/>
      </c>
      <c r="AV100" s="81">
        <v>500</v>
      </c>
      <c r="AW100" s="44">
        <f t="shared" si="22"/>
        <v>1763.7714285714287</v>
      </c>
      <c r="AX100" s="44">
        <f t="shared" si="23"/>
        <v>2475</v>
      </c>
      <c r="AY100" s="44">
        <f t="shared" si="24"/>
        <v>0</v>
      </c>
      <c r="AZ100" s="61" t="e">
        <f>IF(#REF!="","",#REF!*#REF!*#REF!/1000000/Y100*AV100)</f>
        <v>#REF!</v>
      </c>
      <c r="BA100" s="64"/>
      <c r="BB100" s="33"/>
      <c r="BC100" s="34" t="s">
        <v>171</v>
      </c>
      <c r="BD100" s="34" t="s">
        <v>64</v>
      </c>
      <c r="BE100" s="34" t="s">
        <v>332</v>
      </c>
    </row>
    <row r="101" spans="1:61" ht="24.95" customHeight="1">
      <c r="A101" s="63"/>
      <c r="B101" s="126"/>
      <c r="C101" s="64"/>
      <c r="D101" s="100" t="s">
        <v>277</v>
      </c>
      <c r="E101" s="64"/>
      <c r="F101" s="32" t="s">
        <v>58</v>
      </c>
      <c r="G101" s="51" t="s">
        <v>419</v>
      </c>
      <c r="H101" s="50" t="s">
        <v>216</v>
      </c>
      <c r="I101" s="50" t="s">
        <v>160</v>
      </c>
      <c r="J101" s="108" t="s">
        <v>422</v>
      </c>
      <c r="K101" s="108" t="s">
        <v>422</v>
      </c>
      <c r="L101" s="109" t="s">
        <v>218</v>
      </c>
      <c r="M101" s="50" t="s">
        <v>424</v>
      </c>
      <c r="N101" s="64"/>
      <c r="O101" s="54" t="s">
        <v>434</v>
      </c>
      <c r="P101" s="64"/>
      <c r="Q101" s="32" t="s">
        <v>60</v>
      </c>
      <c r="R101" s="65">
        <f>'[1]Sunny 9.9'!Q114</f>
        <v>6.45</v>
      </c>
      <c r="S101" s="32" t="s">
        <v>61</v>
      </c>
      <c r="T101" s="128"/>
      <c r="U101" s="115">
        <v>21.5</v>
      </c>
      <c r="V101" s="115">
        <v>21.5</v>
      </c>
      <c r="W101" s="115">
        <v>27</v>
      </c>
      <c r="X101" s="38">
        <v>11</v>
      </c>
      <c r="Y101" s="77">
        <v>1</v>
      </c>
      <c r="Z101" s="40">
        <f t="shared" si="30"/>
        <v>1.2480750000000001E-2</v>
      </c>
      <c r="AA101" s="41">
        <v>63</v>
      </c>
      <c r="AB101" s="42">
        <f t="shared" si="31"/>
        <v>5047.7735712998019</v>
      </c>
      <c r="AC101" s="43">
        <v>2250</v>
      </c>
      <c r="AD101" s="44">
        <f t="shared" si="32"/>
        <v>0.44574107142857139</v>
      </c>
      <c r="AE101" s="90" t="s">
        <v>178</v>
      </c>
      <c r="AF101" s="45">
        <v>0.33400000000000002</v>
      </c>
      <c r="AG101" s="44">
        <f t="shared" si="36"/>
        <v>2.1543000000000001</v>
      </c>
      <c r="AH101" s="44">
        <f t="shared" si="37"/>
        <v>9.0500410714285717</v>
      </c>
      <c r="AI101" s="46">
        <v>0</v>
      </c>
      <c r="AJ101" s="44">
        <f t="shared" si="21"/>
        <v>0</v>
      </c>
      <c r="AK101" s="46">
        <v>0</v>
      </c>
      <c r="AL101" s="44">
        <f t="shared" si="25"/>
        <v>0</v>
      </c>
      <c r="AM101" s="47">
        <v>0</v>
      </c>
      <c r="AN101" s="46">
        <v>0</v>
      </c>
      <c r="AO101" s="44">
        <f t="shared" si="26"/>
        <v>0</v>
      </c>
      <c r="AP101" s="44">
        <f t="shared" si="27"/>
        <v>0</v>
      </c>
      <c r="AQ101" s="44">
        <f t="shared" si="28"/>
        <v>9.0500410714285717</v>
      </c>
      <c r="AR101" s="57">
        <f t="shared" si="29"/>
        <v>0.32962658730158728</v>
      </c>
      <c r="AS101" s="88">
        <v>13.5</v>
      </c>
      <c r="AT101" s="64"/>
      <c r="AU101" s="57" t="str">
        <f t="shared" si="33"/>
        <v/>
      </c>
      <c r="AV101" s="81">
        <v>500</v>
      </c>
      <c r="AW101" s="44">
        <f t="shared" si="22"/>
        <v>4525.0205357142859</v>
      </c>
      <c r="AX101" s="44">
        <f t="shared" si="23"/>
        <v>6750</v>
      </c>
      <c r="AY101" s="44">
        <f t="shared" si="24"/>
        <v>0</v>
      </c>
      <c r="AZ101" s="61" t="e">
        <f>IF(#REF!="","",#REF!*#REF!*#REF!/1000000/Y101*AV101)</f>
        <v>#REF!</v>
      </c>
      <c r="BA101" s="64"/>
      <c r="BB101" s="33"/>
      <c r="BC101" s="34" t="s">
        <v>171</v>
      </c>
      <c r="BD101" s="34" t="s">
        <v>64</v>
      </c>
      <c r="BE101" s="34" t="s">
        <v>330</v>
      </c>
    </row>
    <row r="102" spans="1:61" ht="24.95" customHeight="1">
      <c r="A102" s="63"/>
      <c r="B102" s="126"/>
      <c r="C102" s="64"/>
      <c r="D102" s="100" t="s">
        <v>277</v>
      </c>
      <c r="E102" s="64"/>
      <c r="F102" s="32" t="s">
        <v>58</v>
      </c>
      <c r="G102" s="51" t="s">
        <v>419</v>
      </c>
      <c r="H102" s="50" t="s">
        <v>207</v>
      </c>
      <c r="I102" s="50" t="s">
        <v>435</v>
      </c>
      <c r="J102" s="108" t="s">
        <v>422</v>
      </c>
      <c r="K102" s="108" t="s">
        <v>422</v>
      </c>
      <c r="L102" s="109" t="s">
        <v>436</v>
      </c>
      <c r="M102" s="50" t="s">
        <v>424</v>
      </c>
      <c r="N102" s="64"/>
      <c r="O102" s="54" t="s">
        <v>437</v>
      </c>
      <c r="P102" s="64"/>
      <c r="Q102" s="32" t="s">
        <v>60</v>
      </c>
      <c r="R102" s="65">
        <f>'[1]Sunny 9.9'!Q115</f>
        <v>3.85</v>
      </c>
      <c r="S102" s="32" t="s">
        <v>61</v>
      </c>
      <c r="T102" s="128"/>
      <c r="U102" s="115">
        <v>12.5</v>
      </c>
      <c r="V102" s="115">
        <v>12.5</v>
      </c>
      <c r="W102" s="115">
        <v>38.5</v>
      </c>
      <c r="X102" s="38">
        <v>11</v>
      </c>
      <c r="Y102" s="77">
        <v>1</v>
      </c>
      <c r="Z102" s="40">
        <f t="shared" si="30"/>
        <v>6.0156250000000001E-3</v>
      </c>
      <c r="AA102" s="41">
        <v>63</v>
      </c>
      <c r="AB102" s="42">
        <f t="shared" si="31"/>
        <v>10472.727272727272</v>
      </c>
      <c r="AC102" s="43">
        <v>2250</v>
      </c>
      <c r="AD102" s="44">
        <f t="shared" si="32"/>
        <v>0.21484375</v>
      </c>
      <c r="AE102" s="90" t="s">
        <v>178</v>
      </c>
      <c r="AF102" s="45">
        <v>0.33400000000000002</v>
      </c>
      <c r="AG102" s="44">
        <f t="shared" si="36"/>
        <v>1.2859</v>
      </c>
      <c r="AH102" s="44">
        <f t="shared" si="37"/>
        <v>5.3507437499999995</v>
      </c>
      <c r="AI102" s="46">
        <v>0</v>
      </c>
      <c r="AJ102" s="44">
        <f t="shared" si="21"/>
        <v>0</v>
      </c>
      <c r="AK102" s="46">
        <v>0</v>
      </c>
      <c r="AL102" s="44">
        <f t="shared" si="25"/>
        <v>0</v>
      </c>
      <c r="AM102" s="47">
        <v>0</v>
      </c>
      <c r="AN102" s="46">
        <v>0</v>
      </c>
      <c r="AO102" s="44">
        <f t="shared" si="26"/>
        <v>0</v>
      </c>
      <c r="AP102" s="44">
        <f t="shared" si="27"/>
        <v>0</v>
      </c>
      <c r="AQ102" s="44">
        <f t="shared" si="28"/>
        <v>5.3507437499999995</v>
      </c>
      <c r="AR102" s="57">
        <f t="shared" si="29"/>
        <v>0.28656750000000009</v>
      </c>
      <c r="AS102" s="88">
        <v>7.5</v>
      </c>
      <c r="AT102" s="64"/>
      <c r="AU102" s="57" t="str">
        <f t="shared" si="33"/>
        <v/>
      </c>
      <c r="AV102" s="81">
        <v>500</v>
      </c>
      <c r="AW102" s="44">
        <f t="shared" si="22"/>
        <v>2675.3718749999998</v>
      </c>
      <c r="AX102" s="44">
        <f t="shared" si="23"/>
        <v>3750</v>
      </c>
      <c r="AY102" s="44">
        <f t="shared" si="24"/>
        <v>0</v>
      </c>
      <c r="AZ102" s="61" t="e">
        <f>IF(#REF!="","",#REF!*#REF!*#REF!/1000000/Y102*AV102)</f>
        <v>#REF!</v>
      </c>
      <c r="BA102" s="64"/>
      <c r="BB102" s="33"/>
      <c r="BC102" s="34" t="s">
        <v>171</v>
      </c>
      <c r="BD102" s="34" t="s">
        <v>64</v>
      </c>
      <c r="BE102" s="34" t="s">
        <v>330</v>
      </c>
    </row>
    <row r="103" spans="1:61" ht="24.95" customHeight="1">
      <c r="A103" s="63"/>
      <c r="B103" s="127"/>
      <c r="C103" s="64"/>
      <c r="D103" s="100" t="s">
        <v>277</v>
      </c>
      <c r="E103" s="64"/>
      <c r="F103" s="32" t="s">
        <v>58</v>
      </c>
      <c r="G103" s="51" t="s">
        <v>419</v>
      </c>
      <c r="H103" s="52" t="s">
        <v>438</v>
      </c>
      <c r="I103" s="52" t="s">
        <v>439</v>
      </c>
      <c r="J103" s="108" t="s">
        <v>422</v>
      </c>
      <c r="K103" s="108" t="s">
        <v>422</v>
      </c>
      <c r="L103" s="109" t="s">
        <v>370</v>
      </c>
      <c r="M103" s="50" t="s">
        <v>424</v>
      </c>
      <c r="N103" s="64"/>
      <c r="O103" s="54" t="s">
        <v>440</v>
      </c>
      <c r="P103" s="64"/>
      <c r="Q103" s="32" t="s">
        <v>60</v>
      </c>
      <c r="R103" s="65">
        <f>'[1]Sunny 9.9'!Q116</f>
        <v>4.0999999999999996</v>
      </c>
      <c r="S103" s="32" t="s">
        <v>61</v>
      </c>
      <c r="T103" s="128"/>
      <c r="U103" s="86">
        <v>14</v>
      </c>
      <c r="V103" s="86">
        <v>14</v>
      </c>
      <c r="W103" s="86">
        <v>31.5</v>
      </c>
      <c r="X103" s="38">
        <v>11</v>
      </c>
      <c r="Y103" s="77">
        <v>1</v>
      </c>
      <c r="Z103" s="40">
        <f t="shared" si="30"/>
        <v>6.1739999999999998E-3</v>
      </c>
      <c r="AA103" s="41">
        <v>63</v>
      </c>
      <c r="AB103" s="42">
        <f t="shared" si="31"/>
        <v>10204.081632653062</v>
      </c>
      <c r="AC103" s="43">
        <v>2250</v>
      </c>
      <c r="AD103" s="44">
        <f t="shared" si="32"/>
        <v>0.22049999999999997</v>
      </c>
      <c r="AE103" s="90" t="s">
        <v>178</v>
      </c>
      <c r="AF103" s="45">
        <v>0.33400000000000002</v>
      </c>
      <c r="AG103" s="44">
        <f t="shared" si="36"/>
        <v>1.3694</v>
      </c>
      <c r="AH103" s="44">
        <f t="shared" si="37"/>
        <v>5.6898999999999997</v>
      </c>
      <c r="AI103" s="46">
        <v>0</v>
      </c>
      <c r="AJ103" s="44">
        <f t="shared" si="21"/>
        <v>0</v>
      </c>
      <c r="AK103" s="46">
        <v>0</v>
      </c>
      <c r="AL103" s="44">
        <f t="shared" si="25"/>
        <v>0</v>
      </c>
      <c r="AM103" s="47">
        <v>0</v>
      </c>
      <c r="AN103" s="46">
        <v>0</v>
      </c>
      <c r="AO103" s="44">
        <f t="shared" si="26"/>
        <v>0</v>
      </c>
      <c r="AP103" s="44">
        <f t="shared" si="27"/>
        <v>0</v>
      </c>
      <c r="AQ103" s="44">
        <f t="shared" si="28"/>
        <v>5.6898999999999997</v>
      </c>
      <c r="AR103" s="57">
        <f t="shared" si="29"/>
        <v>0.28428930817610065</v>
      </c>
      <c r="AS103" s="88">
        <v>7.95</v>
      </c>
      <c r="AT103" s="64"/>
      <c r="AU103" s="57" t="str">
        <f t="shared" si="33"/>
        <v/>
      </c>
      <c r="AV103" s="81">
        <v>500</v>
      </c>
      <c r="AW103" s="44">
        <f t="shared" si="22"/>
        <v>2844.95</v>
      </c>
      <c r="AX103" s="44">
        <f t="shared" si="23"/>
        <v>3975</v>
      </c>
      <c r="AY103" s="44">
        <f t="shared" si="24"/>
        <v>0</v>
      </c>
      <c r="AZ103" s="61" t="e">
        <f>IF(#REF!="","",#REF!*#REF!*#REF!/1000000/Y103*AV103)</f>
        <v>#REF!</v>
      </c>
      <c r="BA103" s="64"/>
      <c r="BB103" s="33"/>
      <c r="BC103" s="34" t="s">
        <v>171</v>
      </c>
      <c r="BD103" s="34" t="s">
        <v>64</v>
      </c>
      <c r="BE103" s="34" t="s">
        <v>441</v>
      </c>
    </row>
    <row r="104" spans="1:61" ht="24.95" customHeight="1">
      <c r="A104" s="63"/>
      <c r="B104" s="125"/>
      <c r="C104" s="64"/>
      <c r="D104" s="100" t="s">
        <v>108</v>
      </c>
      <c r="E104" s="32" t="s">
        <v>109</v>
      </c>
      <c r="F104" s="32" t="s">
        <v>58</v>
      </c>
      <c r="G104" s="51" t="s">
        <v>442</v>
      </c>
      <c r="H104" s="50" t="s">
        <v>443</v>
      </c>
      <c r="I104" s="50" t="s">
        <v>444</v>
      </c>
      <c r="J104" s="108" t="s">
        <v>445</v>
      </c>
      <c r="K104" s="108" t="s">
        <v>445</v>
      </c>
      <c r="L104" s="109" t="s">
        <v>326</v>
      </c>
      <c r="M104" s="50" t="s">
        <v>446</v>
      </c>
      <c r="N104" s="64"/>
      <c r="O104" s="71" t="s">
        <v>447</v>
      </c>
      <c r="P104" s="64"/>
      <c r="Q104" s="32" t="s">
        <v>60</v>
      </c>
      <c r="R104" s="65">
        <f>'[1]Sunny 9.9'!Q117</f>
        <v>2.4500000000000002</v>
      </c>
      <c r="S104" s="32" t="s">
        <v>61</v>
      </c>
      <c r="T104" s="128" t="s">
        <v>448</v>
      </c>
      <c r="U104" s="110">
        <v>17.5</v>
      </c>
      <c r="V104" s="110">
        <v>9</v>
      </c>
      <c r="W104" s="110">
        <v>21</v>
      </c>
      <c r="X104" s="38">
        <v>11</v>
      </c>
      <c r="Y104" s="77">
        <v>2</v>
      </c>
      <c r="Z104" s="40">
        <f t="shared" si="30"/>
        <v>3.3075000000000001E-3</v>
      </c>
      <c r="AA104" s="41">
        <v>63</v>
      </c>
      <c r="AB104" s="42">
        <f t="shared" si="31"/>
        <v>38095.238095238092</v>
      </c>
      <c r="AC104" s="43">
        <v>2250</v>
      </c>
      <c r="AD104" s="44">
        <f t="shared" si="32"/>
        <v>5.9062500000000004E-2</v>
      </c>
      <c r="AE104" s="87" t="s">
        <v>138</v>
      </c>
      <c r="AF104" s="45">
        <v>0.318</v>
      </c>
      <c r="AG104" s="44">
        <f t="shared" si="36"/>
        <v>0.77910000000000001</v>
      </c>
      <c r="AH104" s="44">
        <f t="shared" si="37"/>
        <v>3.2881625000000003</v>
      </c>
      <c r="AI104" s="46">
        <v>0</v>
      </c>
      <c r="AJ104" s="44">
        <f t="shared" si="21"/>
        <v>0</v>
      </c>
      <c r="AK104" s="69">
        <v>0.05</v>
      </c>
      <c r="AL104" s="44">
        <f t="shared" si="25"/>
        <v>0.26</v>
      </c>
      <c r="AM104" s="47">
        <v>0</v>
      </c>
      <c r="AN104" s="46">
        <v>0</v>
      </c>
      <c r="AO104" s="44">
        <f t="shared" si="26"/>
        <v>0</v>
      </c>
      <c r="AP104" s="44">
        <f t="shared" si="27"/>
        <v>0.26</v>
      </c>
      <c r="AQ104" s="44">
        <f t="shared" si="28"/>
        <v>3.5481625000000001</v>
      </c>
      <c r="AR104" s="57">
        <f t="shared" si="29"/>
        <v>0.31766105769230768</v>
      </c>
      <c r="AS104" s="88">
        <v>5.2</v>
      </c>
      <c r="AT104" s="64"/>
      <c r="AU104" s="57" t="str">
        <f t="shared" si="33"/>
        <v/>
      </c>
      <c r="AV104" s="81">
        <v>1000</v>
      </c>
      <c r="AW104" s="44">
        <f t="shared" si="22"/>
        <v>3548.1624999999999</v>
      </c>
      <c r="AX104" s="44">
        <f t="shared" si="23"/>
        <v>5200</v>
      </c>
      <c r="AY104" s="44">
        <f t="shared" si="24"/>
        <v>0</v>
      </c>
      <c r="AZ104" s="61" t="e">
        <f>IF(#REF!="","",#REF!*#REF!*#REF!/1000000/Y104*AV104)</f>
        <v>#REF!</v>
      </c>
      <c r="BA104" s="64"/>
      <c r="BB104" s="33"/>
      <c r="BC104" s="34" t="s">
        <v>171</v>
      </c>
      <c r="BD104" s="34" t="s">
        <v>64</v>
      </c>
      <c r="BE104" s="34" t="s">
        <v>330</v>
      </c>
      <c r="BG104" s="2">
        <v>4.95</v>
      </c>
      <c r="BH104" s="2">
        <f>BG104*1.05</f>
        <v>5.1975000000000007</v>
      </c>
      <c r="BI104" s="2">
        <f>MROUND(BH104,0.05)</f>
        <v>5.2</v>
      </c>
    </row>
    <row r="105" spans="1:61" ht="24.95" customHeight="1">
      <c r="A105" s="63"/>
      <c r="B105" s="126"/>
      <c r="C105" s="64"/>
      <c r="D105" s="100" t="s">
        <v>108</v>
      </c>
      <c r="E105" s="32" t="s">
        <v>109</v>
      </c>
      <c r="F105" s="32" t="s">
        <v>58</v>
      </c>
      <c r="G105" s="51" t="s">
        <v>442</v>
      </c>
      <c r="H105" s="50" t="s">
        <v>173</v>
      </c>
      <c r="I105" s="50" t="s">
        <v>142</v>
      </c>
      <c r="J105" s="108" t="s">
        <v>445</v>
      </c>
      <c r="K105" s="108" t="s">
        <v>445</v>
      </c>
      <c r="L105" s="109" t="s">
        <v>175</v>
      </c>
      <c r="M105" s="50" t="s">
        <v>446</v>
      </c>
      <c r="N105" s="64"/>
      <c r="O105" s="71" t="s">
        <v>449</v>
      </c>
      <c r="P105" s="64"/>
      <c r="Q105" s="32" t="s">
        <v>60</v>
      </c>
      <c r="R105" s="65">
        <f>'[1]Sunny 9.9'!Q118</f>
        <v>1.5</v>
      </c>
      <c r="S105" s="32" t="s">
        <v>61</v>
      </c>
      <c r="T105" s="128"/>
      <c r="U105" s="111">
        <v>12.5</v>
      </c>
      <c r="V105" s="111">
        <v>7.5</v>
      </c>
      <c r="W105" s="111">
        <v>13</v>
      </c>
      <c r="X105" s="38">
        <v>11</v>
      </c>
      <c r="Y105" s="77">
        <v>1</v>
      </c>
      <c r="Z105" s="40">
        <f t="shared" si="30"/>
        <v>1.21875E-3</v>
      </c>
      <c r="AA105" s="41">
        <v>63</v>
      </c>
      <c r="AB105" s="42">
        <f t="shared" si="31"/>
        <v>51692.307692307695</v>
      </c>
      <c r="AC105" s="43">
        <v>2250</v>
      </c>
      <c r="AD105" s="44"/>
      <c r="AE105" s="90" t="s">
        <v>178</v>
      </c>
      <c r="AF105" s="45">
        <v>0.33400000000000002</v>
      </c>
      <c r="AG105" s="44">
        <f t="shared" si="36"/>
        <v>0.501</v>
      </c>
      <c r="AH105" s="44">
        <f t="shared" si="37"/>
        <v>2.0009999999999999</v>
      </c>
      <c r="AI105" s="46">
        <v>0</v>
      </c>
      <c r="AJ105" s="44">
        <f t="shared" ref="AJ105:AJ122" si="38">IF(ISERROR(AS105*AI105),"",AS105*AI105)</f>
        <v>0</v>
      </c>
      <c r="AK105" s="69">
        <v>0.05</v>
      </c>
      <c r="AL105" s="44">
        <f t="shared" si="25"/>
        <v>0.15500000000000003</v>
      </c>
      <c r="AM105" s="47">
        <v>0</v>
      </c>
      <c r="AN105" s="46">
        <v>0</v>
      </c>
      <c r="AO105" s="44">
        <f t="shared" si="26"/>
        <v>0</v>
      </c>
      <c r="AP105" s="44">
        <f t="shared" si="27"/>
        <v>0.15500000000000003</v>
      </c>
      <c r="AQ105" s="44">
        <f t="shared" si="28"/>
        <v>2.1559999999999997</v>
      </c>
      <c r="AR105" s="57">
        <f t="shared" si="29"/>
        <v>0.30451612903225816</v>
      </c>
      <c r="AS105" s="88">
        <v>3.1</v>
      </c>
      <c r="AT105" s="64"/>
      <c r="AU105" s="57" t="str">
        <f t="shared" si="33"/>
        <v/>
      </c>
      <c r="AV105" s="81">
        <v>500</v>
      </c>
      <c r="AW105" s="44">
        <f t="shared" si="22"/>
        <v>1077.9999999999998</v>
      </c>
      <c r="AX105" s="44">
        <f t="shared" si="23"/>
        <v>1550</v>
      </c>
      <c r="AY105" s="44">
        <f t="shared" si="24"/>
        <v>0</v>
      </c>
      <c r="AZ105" s="61" t="e">
        <f>IF(#REF!="","",#REF!*#REF!*#REF!/1000000/Y105*AV105)</f>
        <v>#REF!</v>
      </c>
      <c r="BA105" s="64"/>
      <c r="BB105" s="33"/>
      <c r="BC105" s="34" t="s">
        <v>171</v>
      </c>
      <c r="BD105" s="34" t="s">
        <v>64</v>
      </c>
      <c r="BE105" s="34" t="s">
        <v>330</v>
      </c>
      <c r="BG105" s="2">
        <v>2.95</v>
      </c>
      <c r="BH105" s="2">
        <f t="shared" ref="BH105:BH113" si="39">BG105*1.05</f>
        <v>3.0975000000000001</v>
      </c>
      <c r="BI105" s="2">
        <f t="shared" ref="BI105:BI113" si="40">MROUND(BH105,0.05)</f>
        <v>3.1</v>
      </c>
    </row>
    <row r="106" spans="1:61" ht="24.95" customHeight="1">
      <c r="A106" s="63"/>
      <c r="B106" s="126"/>
      <c r="C106" s="64"/>
      <c r="D106" s="100" t="s">
        <v>108</v>
      </c>
      <c r="E106" s="32" t="s">
        <v>109</v>
      </c>
      <c r="F106" s="32" t="s">
        <v>58</v>
      </c>
      <c r="G106" s="51" t="s">
        <v>442</v>
      </c>
      <c r="H106" s="50" t="s">
        <v>181</v>
      </c>
      <c r="I106" s="50" t="s">
        <v>69</v>
      </c>
      <c r="J106" s="108" t="s">
        <v>445</v>
      </c>
      <c r="K106" s="108" t="s">
        <v>445</v>
      </c>
      <c r="L106" s="109" t="s">
        <v>182</v>
      </c>
      <c r="M106" s="50" t="s">
        <v>446</v>
      </c>
      <c r="N106" s="64"/>
      <c r="O106" s="71" t="s">
        <v>450</v>
      </c>
      <c r="P106" s="64"/>
      <c r="Q106" s="32" t="s">
        <v>60</v>
      </c>
      <c r="R106" s="65">
        <f>'[1]Sunny 9.9'!Q119</f>
        <v>1.4</v>
      </c>
      <c r="S106" s="32" t="s">
        <v>61</v>
      </c>
      <c r="T106" s="128"/>
      <c r="U106" s="111">
        <v>9</v>
      </c>
      <c r="V106" s="111">
        <v>9</v>
      </c>
      <c r="W106" s="111">
        <v>13</v>
      </c>
      <c r="X106" s="38">
        <v>11</v>
      </c>
      <c r="Y106" s="77">
        <v>1</v>
      </c>
      <c r="Z106" s="40">
        <f t="shared" si="30"/>
        <v>1.0529999999999999E-3</v>
      </c>
      <c r="AA106" s="41">
        <v>63</v>
      </c>
      <c r="AB106" s="42">
        <f t="shared" si="31"/>
        <v>59829.059829059835</v>
      </c>
      <c r="AC106" s="43">
        <v>2250</v>
      </c>
      <c r="AD106" s="44"/>
      <c r="AE106" s="91" t="s">
        <v>178</v>
      </c>
      <c r="AF106" s="45">
        <v>0.33400000000000002</v>
      </c>
      <c r="AG106" s="44">
        <f t="shared" si="36"/>
        <v>0.46760000000000002</v>
      </c>
      <c r="AH106" s="44">
        <f t="shared" si="37"/>
        <v>1.8675999999999999</v>
      </c>
      <c r="AI106" s="46">
        <v>0</v>
      </c>
      <c r="AJ106" s="44">
        <f t="shared" si="38"/>
        <v>0</v>
      </c>
      <c r="AK106" s="69">
        <v>0.05</v>
      </c>
      <c r="AL106" s="44">
        <f t="shared" si="25"/>
        <v>0.15500000000000003</v>
      </c>
      <c r="AM106" s="47">
        <v>0</v>
      </c>
      <c r="AN106" s="46">
        <v>0</v>
      </c>
      <c r="AO106" s="44">
        <f t="shared" si="26"/>
        <v>0</v>
      </c>
      <c r="AP106" s="44">
        <f t="shared" si="27"/>
        <v>0.15500000000000003</v>
      </c>
      <c r="AQ106" s="44">
        <f t="shared" si="28"/>
        <v>2.0225999999999997</v>
      </c>
      <c r="AR106" s="57">
        <f t="shared" si="29"/>
        <v>0.34754838709677432</v>
      </c>
      <c r="AS106" s="88">
        <v>3.1</v>
      </c>
      <c r="AT106" s="64"/>
      <c r="AU106" s="57" t="str">
        <f t="shared" si="33"/>
        <v/>
      </c>
      <c r="AV106" s="81">
        <v>500</v>
      </c>
      <c r="AW106" s="44">
        <f t="shared" ref="AW106:AW122" si="41">IF(ISERROR(AQ106*AV106),"",AQ106*AV106)</f>
        <v>1011.2999999999998</v>
      </c>
      <c r="AX106" s="44">
        <f t="shared" ref="AX106:AX122" si="42">IF(ISERROR(AS106*AV106),"",AS106*AV106)</f>
        <v>1550</v>
      </c>
      <c r="AY106" s="44">
        <f t="shared" ref="AY106:AY122" si="43">IF(ISERROR(AT106*AV106),"",AT106*AV106)</f>
        <v>0</v>
      </c>
      <c r="AZ106" s="61" t="e">
        <f>IF(#REF!="","",#REF!*#REF!*#REF!/1000000/Y106*AV106)</f>
        <v>#REF!</v>
      </c>
      <c r="BA106" s="64"/>
      <c r="BB106" s="33"/>
      <c r="BC106" s="34" t="s">
        <v>171</v>
      </c>
      <c r="BD106" s="34" t="s">
        <v>64</v>
      </c>
      <c r="BE106" s="34" t="s">
        <v>330</v>
      </c>
      <c r="BG106" s="2">
        <v>2.95</v>
      </c>
      <c r="BH106" s="2">
        <f t="shared" si="39"/>
        <v>3.0975000000000001</v>
      </c>
      <c r="BI106" s="2">
        <f t="shared" si="40"/>
        <v>3.1</v>
      </c>
    </row>
    <row r="107" spans="1:61" ht="24.95" customHeight="1">
      <c r="A107" s="63"/>
      <c r="B107" s="126"/>
      <c r="C107" s="64"/>
      <c r="D107" s="100" t="s">
        <v>108</v>
      </c>
      <c r="E107" s="32" t="s">
        <v>109</v>
      </c>
      <c r="F107" s="32" t="s">
        <v>58</v>
      </c>
      <c r="G107" s="51" t="s">
        <v>442</v>
      </c>
      <c r="H107" s="50" t="s">
        <v>362</v>
      </c>
      <c r="I107" s="50" t="s">
        <v>96</v>
      </c>
      <c r="J107" s="108" t="s">
        <v>445</v>
      </c>
      <c r="K107" s="108" t="s">
        <v>445</v>
      </c>
      <c r="L107" s="109" t="s">
        <v>193</v>
      </c>
      <c r="M107" s="50" t="s">
        <v>446</v>
      </c>
      <c r="N107" s="64"/>
      <c r="O107" s="71" t="s">
        <v>451</v>
      </c>
      <c r="P107" s="64"/>
      <c r="Q107" s="32" t="s">
        <v>60</v>
      </c>
      <c r="R107" s="65">
        <f>'[1]Sunny 9.9'!Q120</f>
        <v>1.4</v>
      </c>
      <c r="S107" s="32" t="s">
        <v>61</v>
      </c>
      <c r="T107" s="128"/>
      <c r="U107" s="111">
        <v>15.5</v>
      </c>
      <c r="V107" s="111">
        <v>4</v>
      </c>
      <c r="W107" s="111">
        <v>11.5</v>
      </c>
      <c r="X107" s="38">
        <v>11</v>
      </c>
      <c r="Y107" s="77">
        <v>1</v>
      </c>
      <c r="Z107" s="40">
        <f t="shared" si="30"/>
        <v>7.1299999999999998E-4</v>
      </c>
      <c r="AA107" s="41">
        <v>63</v>
      </c>
      <c r="AB107" s="42">
        <f t="shared" si="31"/>
        <v>88359.046283309959</v>
      </c>
      <c r="AC107" s="43">
        <v>2250</v>
      </c>
      <c r="AD107" s="44"/>
      <c r="AE107" s="90" t="s">
        <v>178</v>
      </c>
      <c r="AF107" s="45">
        <v>0.33400000000000002</v>
      </c>
      <c r="AG107" s="44">
        <f t="shared" si="36"/>
        <v>0.46760000000000002</v>
      </c>
      <c r="AH107" s="44">
        <f t="shared" si="37"/>
        <v>1.8675999999999999</v>
      </c>
      <c r="AI107" s="46">
        <v>0</v>
      </c>
      <c r="AJ107" s="44">
        <f t="shared" si="38"/>
        <v>0</v>
      </c>
      <c r="AK107" s="69">
        <v>0.05</v>
      </c>
      <c r="AL107" s="44">
        <f t="shared" si="25"/>
        <v>0.15500000000000003</v>
      </c>
      <c r="AM107" s="47">
        <v>0</v>
      </c>
      <c r="AN107" s="46">
        <v>0</v>
      </c>
      <c r="AO107" s="44">
        <f t="shared" si="26"/>
        <v>0</v>
      </c>
      <c r="AP107" s="44">
        <f t="shared" si="27"/>
        <v>0.15500000000000003</v>
      </c>
      <c r="AQ107" s="44">
        <f t="shared" si="28"/>
        <v>2.0225999999999997</v>
      </c>
      <c r="AR107" s="57">
        <f t="shared" si="29"/>
        <v>0.34754838709677432</v>
      </c>
      <c r="AS107" s="88">
        <v>3.1</v>
      </c>
      <c r="AT107" s="64"/>
      <c r="AU107" s="57" t="str">
        <f t="shared" si="33"/>
        <v/>
      </c>
      <c r="AV107" s="81">
        <v>500</v>
      </c>
      <c r="AW107" s="44">
        <f t="shared" si="41"/>
        <v>1011.2999999999998</v>
      </c>
      <c r="AX107" s="44">
        <f t="shared" si="42"/>
        <v>1550</v>
      </c>
      <c r="AY107" s="44">
        <f t="shared" si="43"/>
        <v>0</v>
      </c>
      <c r="AZ107" s="61" t="e">
        <f>IF(#REF!="","",#REF!*#REF!*#REF!/1000000/Y107*AV107)</f>
        <v>#REF!</v>
      </c>
      <c r="BA107" s="64"/>
      <c r="BB107" s="33"/>
      <c r="BC107" s="34" t="s">
        <v>171</v>
      </c>
      <c r="BD107" s="34" t="s">
        <v>64</v>
      </c>
      <c r="BE107" s="34" t="s">
        <v>330</v>
      </c>
      <c r="BG107" s="2">
        <v>2.95</v>
      </c>
      <c r="BH107" s="2">
        <f t="shared" si="39"/>
        <v>3.0975000000000001</v>
      </c>
      <c r="BI107" s="2">
        <f t="shared" si="40"/>
        <v>3.1</v>
      </c>
    </row>
    <row r="108" spans="1:61" ht="24.95" customHeight="1">
      <c r="A108" s="63"/>
      <c r="B108" s="126"/>
      <c r="C108" s="64"/>
      <c r="D108" s="100" t="s">
        <v>108</v>
      </c>
      <c r="E108" s="32" t="s">
        <v>109</v>
      </c>
      <c r="F108" s="32" t="s">
        <v>58</v>
      </c>
      <c r="G108" s="51" t="s">
        <v>442</v>
      </c>
      <c r="H108" s="50" t="s">
        <v>185</v>
      </c>
      <c r="I108" s="50" t="s">
        <v>336</v>
      </c>
      <c r="J108" s="108" t="s">
        <v>445</v>
      </c>
      <c r="K108" s="108" t="s">
        <v>445</v>
      </c>
      <c r="L108" s="109" t="s">
        <v>430</v>
      </c>
      <c r="M108" s="50" t="s">
        <v>446</v>
      </c>
      <c r="N108" s="64"/>
      <c r="O108" s="71" t="s">
        <v>452</v>
      </c>
      <c r="P108" s="64"/>
      <c r="Q108" s="32" t="s">
        <v>60</v>
      </c>
      <c r="R108" s="65">
        <f>'[1]Sunny 9.9'!Q121</f>
        <v>2.1</v>
      </c>
      <c r="S108" s="32" t="s">
        <v>61</v>
      </c>
      <c r="T108" s="128"/>
      <c r="U108" s="112">
        <v>11.5</v>
      </c>
      <c r="V108" s="112">
        <v>11.5</v>
      </c>
      <c r="W108" s="112">
        <v>13.5</v>
      </c>
      <c r="X108" s="38">
        <v>11</v>
      </c>
      <c r="Y108" s="77">
        <v>1</v>
      </c>
      <c r="Z108" s="40">
        <f t="shared" si="30"/>
        <v>1.7853750000000001E-3</v>
      </c>
      <c r="AA108" s="41">
        <v>63</v>
      </c>
      <c r="AB108" s="42">
        <f t="shared" si="31"/>
        <v>35286.704473850034</v>
      </c>
      <c r="AC108" s="43">
        <v>2250</v>
      </c>
      <c r="AD108" s="44"/>
      <c r="AE108" s="90" t="s">
        <v>178</v>
      </c>
      <c r="AF108" s="45">
        <v>0.33400000000000002</v>
      </c>
      <c r="AG108" s="44">
        <f t="shared" si="36"/>
        <v>0.70140000000000002</v>
      </c>
      <c r="AH108" s="44">
        <f t="shared" si="37"/>
        <v>2.8014000000000001</v>
      </c>
      <c r="AI108" s="46">
        <v>0</v>
      </c>
      <c r="AJ108" s="44">
        <f t="shared" si="38"/>
        <v>0</v>
      </c>
      <c r="AK108" s="69">
        <v>0.05</v>
      </c>
      <c r="AL108" s="44">
        <f t="shared" si="25"/>
        <v>0.2175</v>
      </c>
      <c r="AM108" s="47">
        <v>0</v>
      </c>
      <c r="AN108" s="46">
        <v>0</v>
      </c>
      <c r="AO108" s="44">
        <f t="shared" si="26"/>
        <v>0</v>
      </c>
      <c r="AP108" s="44">
        <f t="shared" si="27"/>
        <v>0.2175</v>
      </c>
      <c r="AQ108" s="44">
        <f t="shared" si="28"/>
        <v>3.0188999999999999</v>
      </c>
      <c r="AR108" s="57">
        <f t="shared" si="29"/>
        <v>0.30599999999999994</v>
      </c>
      <c r="AS108" s="88">
        <v>4.3499999999999996</v>
      </c>
      <c r="AT108" s="64"/>
      <c r="AU108" s="57" t="str">
        <f t="shared" si="33"/>
        <v/>
      </c>
      <c r="AV108" s="81">
        <v>500</v>
      </c>
      <c r="AW108" s="44">
        <f t="shared" si="41"/>
        <v>1509.45</v>
      </c>
      <c r="AX108" s="44">
        <f t="shared" si="42"/>
        <v>2175</v>
      </c>
      <c r="AY108" s="44">
        <f t="shared" si="43"/>
        <v>0</v>
      </c>
      <c r="AZ108" s="61" t="e">
        <f>IF(#REF!="","",#REF!*#REF!*#REF!/1000000/Y108*AV108)</f>
        <v>#REF!</v>
      </c>
      <c r="BA108" s="64"/>
      <c r="BB108" s="33"/>
      <c r="BC108" s="34" t="s">
        <v>171</v>
      </c>
      <c r="BD108" s="34" t="s">
        <v>64</v>
      </c>
      <c r="BE108" s="34" t="s">
        <v>330</v>
      </c>
      <c r="BG108" s="2">
        <v>4.1500000000000004</v>
      </c>
      <c r="BH108" s="2">
        <f t="shared" si="39"/>
        <v>4.3575000000000008</v>
      </c>
      <c r="BI108" s="2">
        <f t="shared" si="40"/>
        <v>4.3500000000000005</v>
      </c>
    </row>
    <row r="109" spans="1:61" ht="24.95" customHeight="1">
      <c r="A109" s="63"/>
      <c r="B109" s="126"/>
      <c r="C109" s="64"/>
      <c r="D109" s="100" t="s">
        <v>108</v>
      </c>
      <c r="E109" s="32" t="s">
        <v>109</v>
      </c>
      <c r="F109" s="32" t="s">
        <v>58</v>
      </c>
      <c r="G109" s="51" t="s">
        <v>442</v>
      </c>
      <c r="H109" s="50" t="s">
        <v>232</v>
      </c>
      <c r="I109" s="50" t="s">
        <v>105</v>
      </c>
      <c r="J109" s="108" t="s">
        <v>445</v>
      </c>
      <c r="K109" s="108" t="s">
        <v>445</v>
      </c>
      <c r="L109" s="109" t="s">
        <v>198</v>
      </c>
      <c r="M109" s="50" t="s">
        <v>446</v>
      </c>
      <c r="N109" s="64"/>
      <c r="O109" s="71" t="s">
        <v>453</v>
      </c>
      <c r="P109" s="64"/>
      <c r="Q109" s="32" t="s">
        <v>60</v>
      </c>
      <c r="R109" s="65">
        <f>'[1]Sunny 9.9'!Q122</f>
        <v>2.8</v>
      </c>
      <c r="S109" s="32" t="s">
        <v>61</v>
      </c>
      <c r="T109" s="128"/>
      <c r="U109" s="113">
        <v>27.5</v>
      </c>
      <c r="V109" s="113">
        <v>4.5</v>
      </c>
      <c r="W109" s="113">
        <v>15.5</v>
      </c>
      <c r="X109" s="38">
        <v>11</v>
      </c>
      <c r="Y109" s="77">
        <v>1</v>
      </c>
      <c r="Z109" s="40">
        <f t="shared" si="30"/>
        <v>1.9181249999999999E-3</v>
      </c>
      <c r="AA109" s="41">
        <v>63</v>
      </c>
      <c r="AB109" s="42">
        <f t="shared" si="31"/>
        <v>32844.574780058654</v>
      </c>
      <c r="AC109" s="43">
        <v>2250</v>
      </c>
      <c r="AD109" s="44">
        <f t="shared" si="32"/>
        <v>6.8504464285714273E-2</v>
      </c>
      <c r="AE109" s="90" t="s">
        <v>178</v>
      </c>
      <c r="AF109" s="45">
        <v>0.33400000000000002</v>
      </c>
      <c r="AG109" s="44">
        <f t="shared" si="36"/>
        <v>0.93520000000000003</v>
      </c>
      <c r="AH109" s="44">
        <f t="shared" si="37"/>
        <v>3.8037044642857141</v>
      </c>
      <c r="AI109" s="46">
        <v>0</v>
      </c>
      <c r="AJ109" s="44">
        <f t="shared" si="38"/>
        <v>0</v>
      </c>
      <c r="AK109" s="69">
        <v>0.05</v>
      </c>
      <c r="AL109" s="44">
        <f t="shared" si="25"/>
        <v>0.27</v>
      </c>
      <c r="AM109" s="47">
        <v>0</v>
      </c>
      <c r="AN109" s="46">
        <v>0</v>
      </c>
      <c r="AO109" s="44">
        <f t="shared" si="26"/>
        <v>0</v>
      </c>
      <c r="AP109" s="44">
        <f t="shared" si="27"/>
        <v>0.27</v>
      </c>
      <c r="AQ109" s="44">
        <f t="shared" si="28"/>
        <v>4.0737044642857141</v>
      </c>
      <c r="AR109" s="57">
        <f t="shared" si="29"/>
        <v>0.24561028439153448</v>
      </c>
      <c r="AS109" s="88">
        <v>5.4</v>
      </c>
      <c r="AT109" s="64"/>
      <c r="AU109" s="57" t="str">
        <f t="shared" si="33"/>
        <v/>
      </c>
      <c r="AV109" s="81">
        <v>500</v>
      </c>
      <c r="AW109" s="44">
        <f t="shared" si="41"/>
        <v>2036.852232142857</v>
      </c>
      <c r="AX109" s="44">
        <f t="shared" si="42"/>
        <v>2700</v>
      </c>
      <c r="AY109" s="44">
        <f t="shared" si="43"/>
        <v>0</v>
      </c>
      <c r="AZ109" s="61" t="e">
        <f>IF(#REF!="","",#REF!*#REF!*#REF!/1000000/Y109*AV109)</f>
        <v>#REF!</v>
      </c>
      <c r="BA109" s="64"/>
      <c r="BB109" s="33"/>
      <c r="BC109" s="34" t="s">
        <v>171</v>
      </c>
      <c r="BD109" s="34" t="s">
        <v>64</v>
      </c>
      <c r="BE109" s="34" t="s">
        <v>427</v>
      </c>
      <c r="BG109" s="2">
        <v>5.15</v>
      </c>
      <c r="BH109" s="2">
        <f t="shared" si="39"/>
        <v>5.4075000000000006</v>
      </c>
      <c r="BI109" s="2">
        <f t="shared" si="40"/>
        <v>5.4</v>
      </c>
    </row>
    <row r="110" spans="1:61" ht="24.95" customHeight="1">
      <c r="A110" s="63"/>
      <c r="B110" s="126"/>
      <c r="C110" s="64"/>
      <c r="D110" s="100" t="s">
        <v>108</v>
      </c>
      <c r="E110" s="32" t="s">
        <v>109</v>
      </c>
      <c r="F110" s="32" t="s">
        <v>58</v>
      </c>
      <c r="G110" s="51" t="s">
        <v>442</v>
      </c>
      <c r="H110" s="114" t="s">
        <v>454</v>
      </c>
      <c r="I110" s="114" t="s">
        <v>341</v>
      </c>
      <c r="J110" s="108" t="s">
        <v>445</v>
      </c>
      <c r="K110" s="108" t="s">
        <v>445</v>
      </c>
      <c r="L110" s="109" t="s">
        <v>203</v>
      </c>
      <c r="M110" s="50" t="s">
        <v>446</v>
      </c>
      <c r="N110" s="64"/>
      <c r="O110" s="71" t="s">
        <v>455</v>
      </c>
      <c r="P110" s="64"/>
      <c r="Q110" s="32" t="s">
        <v>60</v>
      </c>
      <c r="R110" s="65">
        <f>'[1]Sunny 9.9'!Q123</f>
        <v>2.7</v>
      </c>
      <c r="S110" s="32" t="s">
        <v>61</v>
      </c>
      <c r="T110" s="128"/>
      <c r="U110" s="115">
        <v>16</v>
      </c>
      <c r="V110" s="115">
        <v>9</v>
      </c>
      <c r="W110" s="115">
        <v>11.5</v>
      </c>
      <c r="X110" s="38">
        <v>11</v>
      </c>
      <c r="Y110" s="77">
        <v>1</v>
      </c>
      <c r="Z110" s="40">
        <f t="shared" si="30"/>
        <v>1.6559999999999999E-3</v>
      </c>
      <c r="AA110" s="41">
        <v>63</v>
      </c>
      <c r="AB110" s="42">
        <f t="shared" si="31"/>
        <v>38043.478260869568</v>
      </c>
      <c r="AC110" s="43">
        <v>2250</v>
      </c>
      <c r="AD110" s="44">
        <f t="shared" si="32"/>
        <v>5.9142857142857136E-2</v>
      </c>
      <c r="AE110" s="90" t="s">
        <v>178</v>
      </c>
      <c r="AF110" s="45">
        <v>0.33400000000000002</v>
      </c>
      <c r="AG110" s="44">
        <f t="shared" si="36"/>
        <v>0.90180000000000016</v>
      </c>
      <c r="AH110" s="44">
        <f t="shared" si="37"/>
        <v>3.6609428571428575</v>
      </c>
      <c r="AI110" s="46">
        <v>0</v>
      </c>
      <c r="AJ110" s="44">
        <f t="shared" si="38"/>
        <v>0</v>
      </c>
      <c r="AK110" s="69">
        <v>0.05</v>
      </c>
      <c r="AL110" s="44">
        <f t="shared" si="25"/>
        <v>0.26</v>
      </c>
      <c r="AM110" s="47">
        <v>0</v>
      </c>
      <c r="AN110" s="46">
        <v>0</v>
      </c>
      <c r="AO110" s="44">
        <f t="shared" si="26"/>
        <v>0</v>
      </c>
      <c r="AP110" s="44">
        <f t="shared" si="27"/>
        <v>0.26</v>
      </c>
      <c r="AQ110" s="44">
        <f t="shared" si="28"/>
        <v>3.9209428571428573</v>
      </c>
      <c r="AR110" s="57">
        <f t="shared" si="29"/>
        <v>0.24597252747252746</v>
      </c>
      <c r="AS110" s="88">
        <v>5.2</v>
      </c>
      <c r="AT110" s="64"/>
      <c r="AU110" s="57" t="str">
        <f t="shared" si="33"/>
        <v/>
      </c>
      <c r="AV110" s="81">
        <v>500</v>
      </c>
      <c r="AW110" s="44">
        <f t="shared" si="41"/>
        <v>1960.4714285714285</v>
      </c>
      <c r="AX110" s="44">
        <f t="shared" si="42"/>
        <v>2600</v>
      </c>
      <c r="AY110" s="44">
        <f t="shared" si="43"/>
        <v>0</v>
      </c>
      <c r="AZ110" s="61" t="e">
        <f>IF(#REF!="","",#REF!*#REF!*#REF!/1000000/Y110*AV110)</f>
        <v>#REF!</v>
      </c>
      <c r="BA110" s="64"/>
      <c r="BB110" s="33"/>
      <c r="BC110" s="34" t="s">
        <v>171</v>
      </c>
      <c r="BD110" s="34" t="s">
        <v>64</v>
      </c>
      <c r="BE110" s="34" t="s">
        <v>330</v>
      </c>
      <c r="BG110" s="2">
        <v>4.95</v>
      </c>
      <c r="BH110" s="2">
        <f t="shared" si="39"/>
        <v>5.1975000000000007</v>
      </c>
      <c r="BI110" s="2">
        <f t="shared" si="40"/>
        <v>5.2</v>
      </c>
    </row>
    <row r="111" spans="1:61" ht="24.95" customHeight="1">
      <c r="A111" s="63"/>
      <c r="B111" s="126"/>
      <c r="C111" s="64"/>
      <c r="D111" s="100" t="s">
        <v>108</v>
      </c>
      <c r="E111" s="32" t="s">
        <v>109</v>
      </c>
      <c r="F111" s="32" t="s">
        <v>58</v>
      </c>
      <c r="G111" s="51" t="s">
        <v>442</v>
      </c>
      <c r="H111" s="50" t="s">
        <v>238</v>
      </c>
      <c r="I111" s="50" t="s">
        <v>345</v>
      </c>
      <c r="J111" s="108" t="s">
        <v>445</v>
      </c>
      <c r="K111" s="108" t="s">
        <v>445</v>
      </c>
      <c r="L111" s="109" t="s">
        <v>213</v>
      </c>
      <c r="M111" s="50" t="s">
        <v>446</v>
      </c>
      <c r="N111" s="64"/>
      <c r="O111" s="71" t="s">
        <v>456</v>
      </c>
      <c r="P111" s="64"/>
      <c r="Q111" s="32" t="s">
        <v>60</v>
      </c>
      <c r="R111" s="65">
        <f>'[1]Sunny 9.9'!Q124</f>
        <v>3.85</v>
      </c>
      <c r="S111" s="32" t="s">
        <v>61</v>
      </c>
      <c r="T111" s="128"/>
      <c r="U111" s="115">
        <v>17</v>
      </c>
      <c r="V111" s="115">
        <v>17</v>
      </c>
      <c r="W111" s="115">
        <v>16.5</v>
      </c>
      <c r="X111" s="38">
        <v>11</v>
      </c>
      <c r="Y111" s="77">
        <v>1</v>
      </c>
      <c r="Z111" s="40">
        <f t="shared" si="30"/>
        <v>4.7685000000000002E-3</v>
      </c>
      <c r="AA111" s="41">
        <v>63</v>
      </c>
      <c r="AB111" s="42">
        <f t="shared" si="31"/>
        <v>13211.701793016671</v>
      </c>
      <c r="AC111" s="43">
        <v>2250</v>
      </c>
      <c r="AD111" s="44">
        <f t="shared" si="32"/>
        <v>0.17030357142857144</v>
      </c>
      <c r="AE111" s="90" t="s">
        <v>178</v>
      </c>
      <c r="AF111" s="45">
        <v>0.33400000000000002</v>
      </c>
      <c r="AG111" s="44">
        <f t="shared" si="36"/>
        <v>1.2859</v>
      </c>
      <c r="AH111" s="44">
        <f t="shared" si="37"/>
        <v>5.3062035714285711</v>
      </c>
      <c r="AI111" s="46">
        <v>0</v>
      </c>
      <c r="AJ111" s="44">
        <f t="shared" si="38"/>
        <v>0</v>
      </c>
      <c r="AK111" s="69">
        <v>0.05</v>
      </c>
      <c r="AL111" s="44">
        <f t="shared" si="25"/>
        <v>0.39500000000000002</v>
      </c>
      <c r="AM111" s="47">
        <v>0</v>
      </c>
      <c r="AN111" s="46">
        <v>0</v>
      </c>
      <c r="AO111" s="44">
        <f t="shared" si="26"/>
        <v>0</v>
      </c>
      <c r="AP111" s="44">
        <f t="shared" si="27"/>
        <v>0.39500000000000002</v>
      </c>
      <c r="AQ111" s="44">
        <f t="shared" si="28"/>
        <v>5.7012035714285716</v>
      </c>
      <c r="AR111" s="57">
        <f t="shared" si="29"/>
        <v>0.27832866184448463</v>
      </c>
      <c r="AS111" s="88">
        <v>7.9</v>
      </c>
      <c r="AT111" s="64"/>
      <c r="AU111" s="57" t="str">
        <f t="shared" si="33"/>
        <v/>
      </c>
      <c r="AV111" s="81">
        <v>500</v>
      </c>
      <c r="AW111" s="44">
        <f t="shared" si="41"/>
        <v>2850.6017857142856</v>
      </c>
      <c r="AX111" s="44">
        <f t="shared" si="42"/>
        <v>3950</v>
      </c>
      <c r="AY111" s="44">
        <f t="shared" si="43"/>
        <v>0</v>
      </c>
      <c r="AZ111" s="61" t="e">
        <f>IF(#REF!="","",#REF!*#REF!*#REF!/1000000/Y111*AV111)</f>
        <v>#REF!</v>
      </c>
      <c r="BA111" s="64"/>
      <c r="BB111" s="33"/>
      <c r="BC111" s="34" t="s">
        <v>171</v>
      </c>
      <c r="BD111" s="34" t="s">
        <v>64</v>
      </c>
      <c r="BE111" s="34" t="s">
        <v>427</v>
      </c>
      <c r="BG111" s="2">
        <v>7.5</v>
      </c>
      <c r="BH111" s="2">
        <f t="shared" si="39"/>
        <v>7.875</v>
      </c>
      <c r="BI111" s="2">
        <f t="shared" si="40"/>
        <v>7.9</v>
      </c>
    </row>
    <row r="112" spans="1:61" ht="24.95" customHeight="1">
      <c r="A112" s="63"/>
      <c r="B112" s="126"/>
      <c r="C112" s="64"/>
      <c r="D112" s="100" t="s">
        <v>108</v>
      </c>
      <c r="E112" s="32" t="s">
        <v>109</v>
      </c>
      <c r="F112" s="32" t="s">
        <v>58</v>
      </c>
      <c r="G112" s="51" t="s">
        <v>442</v>
      </c>
      <c r="H112" s="50" t="s">
        <v>457</v>
      </c>
      <c r="I112" s="50" t="s">
        <v>160</v>
      </c>
      <c r="J112" s="108" t="s">
        <v>445</v>
      </c>
      <c r="K112" s="108" t="s">
        <v>445</v>
      </c>
      <c r="L112" s="109" t="s">
        <v>218</v>
      </c>
      <c r="M112" s="50" t="s">
        <v>446</v>
      </c>
      <c r="N112" s="64"/>
      <c r="O112" s="71" t="s">
        <v>458</v>
      </c>
      <c r="P112" s="64"/>
      <c r="Q112" s="32" t="s">
        <v>60</v>
      </c>
      <c r="R112" s="65">
        <f>'[1]Sunny 9.9'!Q125</f>
        <v>6.5</v>
      </c>
      <c r="S112" s="32" t="s">
        <v>61</v>
      </c>
      <c r="T112" s="128"/>
      <c r="U112" s="115">
        <v>21.5</v>
      </c>
      <c r="V112" s="115">
        <v>21.5</v>
      </c>
      <c r="W112" s="115">
        <v>27</v>
      </c>
      <c r="X112" s="38">
        <v>11</v>
      </c>
      <c r="Y112" s="77">
        <v>1</v>
      </c>
      <c r="Z112" s="40">
        <f t="shared" si="30"/>
        <v>1.2480750000000001E-2</v>
      </c>
      <c r="AA112" s="41">
        <v>63</v>
      </c>
      <c r="AB112" s="42">
        <f t="shared" si="31"/>
        <v>5047.7735712998019</v>
      </c>
      <c r="AC112" s="43">
        <v>2250</v>
      </c>
      <c r="AD112" s="44">
        <f t="shared" si="32"/>
        <v>0.44574107142857139</v>
      </c>
      <c r="AE112" s="90" t="s">
        <v>178</v>
      </c>
      <c r="AF112" s="45">
        <v>0.33400000000000002</v>
      </c>
      <c r="AG112" s="44">
        <f t="shared" si="36"/>
        <v>2.1710000000000003</v>
      </c>
      <c r="AH112" s="44">
        <f t="shared" si="37"/>
        <v>9.1167410714285708</v>
      </c>
      <c r="AI112" s="46">
        <v>0</v>
      </c>
      <c r="AJ112" s="44">
        <f t="shared" si="38"/>
        <v>0</v>
      </c>
      <c r="AK112" s="69">
        <v>0.05</v>
      </c>
      <c r="AL112" s="44">
        <f t="shared" si="25"/>
        <v>0.71</v>
      </c>
      <c r="AM112" s="47">
        <v>0</v>
      </c>
      <c r="AN112" s="46">
        <v>0</v>
      </c>
      <c r="AO112" s="44">
        <f t="shared" si="26"/>
        <v>0</v>
      </c>
      <c r="AP112" s="44">
        <f t="shared" si="27"/>
        <v>0.71</v>
      </c>
      <c r="AQ112" s="44">
        <f t="shared" si="28"/>
        <v>9.8267410714285717</v>
      </c>
      <c r="AR112" s="57">
        <f t="shared" si="29"/>
        <v>0.30797598088531181</v>
      </c>
      <c r="AS112" s="88">
        <v>14.2</v>
      </c>
      <c r="AT112" s="64"/>
      <c r="AU112" s="57" t="str">
        <f t="shared" si="33"/>
        <v/>
      </c>
      <c r="AV112" s="81">
        <v>500</v>
      </c>
      <c r="AW112" s="44">
        <f t="shared" si="41"/>
        <v>4913.3705357142862</v>
      </c>
      <c r="AX112" s="44">
        <f t="shared" si="42"/>
        <v>7100</v>
      </c>
      <c r="AY112" s="44">
        <f t="shared" si="43"/>
        <v>0</v>
      </c>
      <c r="AZ112" s="61" t="e">
        <f>IF(#REF!="","",#REF!*#REF!*#REF!/1000000/Y112*AV112)</f>
        <v>#REF!</v>
      </c>
      <c r="BA112" s="64"/>
      <c r="BB112" s="33"/>
      <c r="BC112" s="34" t="s">
        <v>171</v>
      </c>
      <c r="BD112" s="34" t="s">
        <v>64</v>
      </c>
      <c r="BE112" s="34" t="s">
        <v>330</v>
      </c>
      <c r="BG112" s="2">
        <v>13.5</v>
      </c>
      <c r="BH112" s="2">
        <f t="shared" si="39"/>
        <v>14.175000000000001</v>
      </c>
      <c r="BI112" s="2">
        <f t="shared" si="40"/>
        <v>14.200000000000001</v>
      </c>
    </row>
    <row r="113" spans="1:61" ht="24.95" customHeight="1">
      <c r="A113" s="63"/>
      <c r="B113" s="127"/>
      <c r="C113" s="64"/>
      <c r="D113" s="100" t="s">
        <v>108</v>
      </c>
      <c r="E113" s="32" t="s">
        <v>109</v>
      </c>
      <c r="F113" s="32" t="s">
        <v>58</v>
      </c>
      <c r="G113" s="51" t="s">
        <v>442</v>
      </c>
      <c r="H113" s="50" t="s">
        <v>207</v>
      </c>
      <c r="I113" s="50" t="s">
        <v>435</v>
      </c>
      <c r="J113" s="108" t="s">
        <v>445</v>
      </c>
      <c r="K113" s="108" t="s">
        <v>445</v>
      </c>
      <c r="L113" s="109" t="s">
        <v>436</v>
      </c>
      <c r="M113" s="50" t="s">
        <v>446</v>
      </c>
      <c r="N113" s="64"/>
      <c r="O113" s="71" t="s">
        <v>459</v>
      </c>
      <c r="P113" s="64"/>
      <c r="Q113" s="32" t="s">
        <v>60</v>
      </c>
      <c r="R113" s="65">
        <f>'[1]Sunny 9.9'!Q126</f>
        <v>3.9</v>
      </c>
      <c r="S113" s="32" t="s">
        <v>61</v>
      </c>
      <c r="T113" s="128"/>
      <c r="U113" s="115">
        <v>12.5</v>
      </c>
      <c r="V113" s="115">
        <v>12.5</v>
      </c>
      <c r="W113" s="115">
        <v>38.5</v>
      </c>
      <c r="X113" s="38">
        <v>11</v>
      </c>
      <c r="Y113" s="77">
        <v>1</v>
      </c>
      <c r="Z113" s="40">
        <f t="shared" si="30"/>
        <v>6.0156250000000001E-3</v>
      </c>
      <c r="AA113" s="41">
        <v>63</v>
      </c>
      <c r="AB113" s="42">
        <f t="shared" si="31"/>
        <v>10472.727272727272</v>
      </c>
      <c r="AC113" s="43">
        <v>2250</v>
      </c>
      <c r="AD113" s="44">
        <f t="shared" si="32"/>
        <v>0.21484375</v>
      </c>
      <c r="AE113" s="90" t="s">
        <v>178</v>
      </c>
      <c r="AF113" s="45">
        <v>0.33400000000000002</v>
      </c>
      <c r="AG113" s="44">
        <f t="shared" si="36"/>
        <v>1.3026</v>
      </c>
      <c r="AH113" s="44">
        <f t="shared" si="37"/>
        <v>5.4174437500000003</v>
      </c>
      <c r="AI113" s="46">
        <v>0</v>
      </c>
      <c r="AJ113" s="44">
        <f t="shared" si="38"/>
        <v>0</v>
      </c>
      <c r="AK113" s="69">
        <v>0.05</v>
      </c>
      <c r="AL113" s="44">
        <f t="shared" si="25"/>
        <v>0.39500000000000002</v>
      </c>
      <c r="AM113" s="47">
        <v>0</v>
      </c>
      <c r="AN113" s="46">
        <v>0</v>
      </c>
      <c r="AO113" s="44">
        <f t="shared" si="26"/>
        <v>0</v>
      </c>
      <c r="AP113" s="44">
        <f t="shared" si="27"/>
        <v>0.39500000000000002</v>
      </c>
      <c r="AQ113" s="44">
        <f t="shared" si="28"/>
        <v>5.8124437499999999</v>
      </c>
      <c r="AR113" s="57">
        <f t="shared" si="29"/>
        <v>0.26424762658227852</v>
      </c>
      <c r="AS113" s="88">
        <v>7.9</v>
      </c>
      <c r="AT113" s="64"/>
      <c r="AU113" s="57" t="str">
        <f t="shared" si="33"/>
        <v/>
      </c>
      <c r="AV113" s="81">
        <v>500</v>
      </c>
      <c r="AW113" s="44">
        <f t="shared" si="41"/>
        <v>2906.2218750000002</v>
      </c>
      <c r="AX113" s="44">
        <f t="shared" si="42"/>
        <v>3950</v>
      </c>
      <c r="AY113" s="44">
        <f t="shared" si="43"/>
        <v>0</v>
      </c>
      <c r="AZ113" s="61" t="e">
        <f>IF(#REF!="","",#REF!*#REF!*#REF!/1000000/Y113*AV113)</f>
        <v>#REF!</v>
      </c>
      <c r="BA113" s="64"/>
      <c r="BB113" s="33"/>
      <c r="BC113" s="34" t="s">
        <v>171</v>
      </c>
      <c r="BD113" s="34" t="s">
        <v>64</v>
      </c>
      <c r="BE113" s="34" t="s">
        <v>330</v>
      </c>
      <c r="BG113" s="2">
        <v>7.5</v>
      </c>
      <c r="BH113" s="2">
        <f t="shared" si="39"/>
        <v>7.875</v>
      </c>
      <c r="BI113" s="2">
        <f t="shared" si="40"/>
        <v>7.9</v>
      </c>
    </row>
    <row r="114" spans="1:61" ht="24.95" customHeight="1">
      <c r="A114" s="63"/>
      <c r="B114" s="125"/>
      <c r="C114" s="64"/>
      <c r="D114" s="100" t="s">
        <v>277</v>
      </c>
      <c r="E114" s="64"/>
      <c r="F114" s="32" t="s">
        <v>58</v>
      </c>
      <c r="G114" s="93" t="s">
        <v>460</v>
      </c>
      <c r="H114" s="34" t="s">
        <v>461</v>
      </c>
      <c r="I114" s="34" t="s">
        <v>462</v>
      </c>
      <c r="J114" s="51" t="s">
        <v>397</v>
      </c>
      <c r="K114" s="51" t="s">
        <v>397</v>
      </c>
      <c r="L114" s="85" t="s">
        <v>384</v>
      </c>
      <c r="M114" s="34" t="s">
        <v>463</v>
      </c>
      <c r="N114" s="64"/>
      <c r="O114" s="54" t="s">
        <v>464</v>
      </c>
      <c r="P114" s="64"/>
      <c r="Q114" s="32" t="s">
        <v>60</v>
      </c>
      <c r="R114" s="65">
        <f>'[1]Sunny 9.9'!Q127</f>
        <v>2.2999999999999998</v>
      </c>
      <c r="S114" s="32" t="s">
        <v>61</v>
      </c>
      <c r="T114" s="129" t="s">
        <v>387</v>
      </c>
      <c r="U114" s="117">
        <v>24</v>
      </c>
      <c r="V114" s="117">
        <v>21</v>
      </c>
      <c r="W114" s="117">
        <v>13</v>
      </c>
      <c r="X114" s="38">
        <v>11</v>
      </c>
      <c r="Y114" s="77">
        <v>2</v>
      </c>
      <c r="Z114" s="40">
        <f t="shared" si="30"/>
        <v>6.5519999999999997E-3</v>
      </c>
      <c r="AA114" s="41">
        <v>63</v>
      </c>
      <c r="AB114" s="42">
        <f t="shared" si="31"/>
        <v>19230.76923076923</v>
      </c>
      <c r="AC114" s="43">
        <v>2250</v>
      </c>
      <c r="AD114" s="44">
        <f t="shared" si="32"/>
        <v>0.11700000000000001</v>
      </c>
      <c r="AE114" s="87" t="s">
        <v>138</v>
      </c>
      <c r="AF114" s="45">
        <v>0.318</v>
      </c>
      <c r="AG114" s="44">
        <f t="shared" si="36"/>
        <v>0.73139999999999994</v>
      </c>
      <c r="AH114" s="44">
        <f t="shared" si="37"/>
        <v>3.1483999999999996</v>
      </c>
      <c r="AI114" s="46">
        <v>0</v>
      </c>
      <c r="AJ114" s="44">
        <f t="shared" si="38"/>
        <v>0</v>
      </c>
      <c r="AK114" s="46">
        <v>0</v>
      </c>
      <c r="AL114" s="44">
        <f t="shared" si="25"/>
        <v>0</v>
      </c>
      <c r="AM114" s="47">
        <v>0</v>
      </c>
      <c r="AN114" s="46">
        <v>0</v>
      </c>
      <c r="AO114" s="44">
        <f t="shared" si="26"/>
        <v>0</v>
      </c>
      <c r="AP114" s="44">
        <f t="shared" si="27"/>
        <v>0</v>
      </c>
      <c r="AQ114" s="44">
        <f t="shared" si="28"/>
        <v>3.1483999999999996</v>
      </c>
      <c r="AR114" s="57">
        <f t="shared" si="29"/>
        <v>0.34408333333333341</v>
      </c>
      <c r="AS114" s="88">
        <v>4.8</v>
      </c>
      <c r="AT114" s="64"/>
      <c r="AU114" s="57" t="str">
        <f t="shared" si="33"/>
        <v/>
      </c>
      <c r="AV114" s="81">
        <v>1000</v>
      </c>
      <c r="AW114" s="44">
        <f t="shared" si="41"/>
        <v>3148.3999999999996</v>
      </c>
      <c r="AX114" s="44">
        <f t="shared" si="42"/>
        <v>4800</v>
      </c>
      <c r="AY114" s="44">
        <f t="shared" si="43"/>
        <v>0</v>
      </c>
      <c r="AZ114" s="61" t="e">
        <f>IF(#REF!="","",#REF!*#REF!*#REF!/1000000/Y114*AV114)</f>
        <v>#REF!</v>
      </c>
      <c r="BA114" s="64"/>
      <c r="BB114" s="33"/>
      <c r="BC114" s="34" t="s">
        <v>171</v>
      </c>
      <c r="BD114" s="34" t="s">
        <v>64</v>
      </c>
      <c r="BE114" s="34" t="s">
        <v>393</v>
      </c>
    </row>
    <row r="115" spans="1:61" ht="24.95" customHeight="1">
      <c r="A115" s="63"/>
      <c r="B115" s="126"/>
      <c r="C115" s="64"/>
      <c r="D115" s="100" t="s">
        <v>277</v>
      </c>
      <c r="E115" s="64"/>
      <c r="F115" s="32" t="s">
        <v>58</v>
      </c>
      <c r="G115" s="93" t="s">
        <v>465</v>
      </c>
      <c r="H115" s="34" t="s">
        <v>173</v>
      </c>
      <c r="I115" s="34" t="s">
        <v>142</v>
      </c>
      <c r="J115" s="51" t="s">
        <v>383</v>
      </c>
      <c r="K115" s="51" t="s">
        <v>383</v>
      </c>
      <c r="L115" s="85" t="s">
        <v>175</v>
      </c>
      <c r="M115" s="34" t="s">
        <v>385</v>
      </c>
      <c r="N115" s="64"/>
      <c r="O115" s="54" t="s">
        <v>466</v>
      </c>
      <c r="P115" s="64"/>
      <c r="Q115" s="32" t="s">
        <v>60</v>
      </c>
      <c r="R115" s="65">
        <f>'[1]Sunny 9.9'!Q128</f>
        <v>1.45</v>
      </c>
      <c r="S115" s="32" t="s">
        <v>61</v>
      </c>
      <c r="T115" s="129"/>
      <c r="U115" s="118">
        <v>15</v>
      </c>
      <c r="V115" s="118">
        <v>15</v>
      </c>
      <c r="W115" s="118">
        <v>11.5</v>
      </c>
      <c r="X115" s="38">
        <v>11</v>
      </c>
      <c r="Y115" s="77">
        <v>1</v>
      </c>
      <c r="Z115" s="40">
        <f t="shared" si="30"/>
        <v>2.5875E-3</v>
      </c>
      <c r="AA115" s="41">
        <v>63</v>
      </c>
      <c r="AB115" s="42">
        <f t="shared" si="31"/>
        <v>24347.826086956524</v>
      </c>
      <c r="AC115" s="43">
        <v>2250</v>
      </c>
      <c r="AD115" s="44"/>
      <c r="AE115" s="90" t="s">
        <v>178</v>
      </c>
      <c r="AF115" s="45">
        <v>0.33400000000000002</v>
      </c>
      <c r="AG115" s="44">
        <f t="shared" si="36"/>
        <v>0.48430000000000001</v>
      </c>
      <c r="AH115" s="44">
        <f t="shared" si="37"/>
        <v>1.9342999999999999</v>
      </c>
      <c r="AI115" s="46">
        <v>0</v>
      </c>
      <c r="AJ115" s="44">
        <f t="shared" si="38"/>
        <v>0</v>
      </c>
      <c r="AK115" s="46">
        <v>0</v>
      </c>
      <c r="AL115" s="44">
        <f t="shared" si="25"/>
        <v>0</v>
      </c>
      <c r="AM115" s="47">
        <v>0</v>
      </c>
      <c r="AN115" s="46">
        <v>0</v>
      </c>
      <c r="AO115" s="44">
        <f t="shared" si="26"/>
        <v>0</v>
      </c>
      <c r="AP115" s="44">
        <f t="shared" si="27"/>
        <v>0</v>
      </c>
      <c r="AQ115" s="44">
        <f t="shared" si="28"/>
        <v>1.9342999999999999</v>
      </c>
      <c r="AR115" s="57">
        <f t="shared" si="29"/>
        <v>0.29661818181818184</v>
      </c>
      <c r="AS115" s="88">
        <v>2.75</v>
      </c>
      <c r="AT115" s="64"/>
      <c r="AU115" s="57" t="str">
        <f t="shared" si="33"/>
        <v/>
      </c>
      <c r="AV115" s="81">
        <v>500</v>
      </c>
      <c r="AW115" s="44">
        <f t="shared" si="41"/>
        <v>967.15</v>
      </c>
      <c r="AX115" s="44">
        <f t="shared" si="42"/>
        <v>1375</v>
      </c>
      <c r="AY115" s="44">
        <f t="shared" si="43"/>
        <v>0</v>
      </c>
      <c r="AZ115" s="61" t="e">
        <f>IF(#REF!="","",#REF!*#REF!*#REF!/1000000/Y115*AV115)</f>
        <v>#REF!</v>
      </c>
      <c r="BA115" s="64"/>
      <c r="BB115" s="33"/>
      <c r="BC115" s="34" t="s">
        <v>171</v>
      </c>
      <c r="BD115" s="34" t="s">
        <v>64</v>
      </c>
      <c r="BE115" s="34" t="s">
        <v>393</v>
      </c>
    </row>
    <row r="116" spans="1:61" ht="24.95" customHeight="1">
      <c r="A116" s="63"/>
      <c r="B116" s="126"/>
      <c r="C116" s="64"/>
      <c r="D116" s="100" t="s">
        <v>277</v>
      </c>
      <c r="E116" s="64"/>
      <c r="F116" s="32" t="s">
        <v>58</v>
      </c>
      <c r="G116" s="93" t="s">
        <v>460</v>
      </c>
      <c r="H116" s="34" t="s">
        <v>225</v>
      </c>
      <c r="I116" s="34" t="s">
        <v>69</v>
      </c>
      <c r="J116" s="51" t="s">
        <v>383</v>
      </c>
      <c r="K116" s="51" t="s">
        <v>383</v>
      </c>
      <c r="L116" s="85" t="s">
        <v>182</v>
      </c>
      <c r="M116" s="34" t="s">
        <v>463</v>
      </c>
      <c r="N116" s="64"/>
      <c r="O116" s="54" t="s">
        <v>467</v>
      </c>
      <c r="P116" s="64"/>
      <c r="Q116" s="32" t="s">
        <v>60</v>
      </c>
      <c r="R116" s="65">
        <f>'[1]Sunny 9.9'!Q129</f>
        <v>1.32</v>
      </c>
      <c r="S116" s="32" t="s">
        <v>61</v>
      </c>
      <c r="T116" s="129"/>
      <c r="U116" s="118">
        <v>15.5</v>
      </c>
      <c r="V116" s="118">
        <v>13.5</v>
      </c>
      <c r="W116" s="118">
        <v>12</v>
      </c>
      <c r="X116" s="38">
        <v>11</v>
      </c>
      <c r="Y116" s="77">
        <v>1</v>
      </c>
      <c r="Z116" s="40">
        <f t="shared" si="30"/>
        <v>2.5110000000000002E-3</v>
      </c>
      <c r="AA116" s="41">
        <v>63</v>
      </c>
      <c r="AB116" s="42">
        <f t="shared" si="31"/>
        <v>25089.605734767021</v>
      </c>
      <c r="AC116" s="43">
        <v>2250</v>
      </c>
      <c r="AD116" s="44"/>
      <c r="AE116" s="91" t="s">
        <v>178</v>
      </c>
      <c r="AF116" s="45">
        <v>0.33400000000000002</v>
      </c>
      <c r="AG116" s="44">
        <f t="shared" si="36"/>
        <v>0.44088000000000005</v>
      </c>
      <c r="AH116" s="44">
        <f t="shared" si="37"/>
        <v>1.7608800000000002</v>
      </c>
      <c r="AI116" s="46">
        <v>0</v>
      </c>
      <c r="AJ116" s="44">
        <f t="shared" si="38"/>
        <v>0</v>
      </c>
      <c r="AK116" s="46">
        <v>0</v>
      </c>
      <c r="AL116" s="44">
        <f t="shared" si="25"/>
        <v>0</v>
      </c>
      <c r="AM116" s="47">
        <v>0</v>
      </c>
      <c r="AN116" s="46">
        <v>0</v>
      </c>
      <c r="AO116" s="44">
        <f t="shared" si="26"/>
        <v>0</v>
      </c>
      <c r="AP116" s="44">
        <f t="shared" si="27"/>
        <v>0</v>
      </c>
      <c r="AQ116" s="44">
        <f t="shared" si="28"/>
        <v>1.7608800000000002</v>
      </c>
      <c r="AR116" s="57">
        <f t="shared" si="29"/>
        <v>0.35967999999999994</v>
      </c>
      <c r="AS116" s="88">
        <v>2.75</v>
      </c>
      <c r="AT116" s="64"/>
      <c r="AU116" s="57" t="str">
        <f t="shared" si="33"/>
        <v/>
      </c>
      <c r="AV116" s="81">
        <v>500</v>
      </c>
      <c r="AW116" s="44">
        <f t="shared" si="41"/>
        <v>880.44</v>
      </c>
      <c r="AX116" s="44">
        <f t="shared" si="42"/>
        <v>1375</v>
      </c>
      <c r="AY116" s="44">
        <f t="shared" si="43"/>
        <v>0</v>
      </c>
      <c r="AZ116" s="61" t="e">
        <f>IF(#REF!="","",#REF!*#REF!*#REF!/1000000/Y116*AV116)</f>
        <v>#REF!</v>
      </c>
      <c r="BA116" s="64"/>
      <c r="BB116" s="33"/>
      <c r="BC116" s="34" t="s">
        <v>171</v>
      </c>
      <c r="BD116" s="34" t="s">
        <v>64</v>
      </c>
      <c r="BE116" s="34" t="s">
        <v>468</v>
      </c>
    </row>
    <row r="117" spans="1:61" ht="24.95" customHeight="1">
      <c r="A117" s="63"/>
      <c r="B117" s="126"/>
      <c r="C117" s="64"/>
      <c r="D117" s="100" t="s">
        <v>277</v>
      </c>
      <c r="E117" s="64"/>
      <c r="F117" s="32" t="s">
        <v>58</v>
      </c>
      <c r="G117" s="93" t="s">
        <v>469</v>
      </c>
      <c r="H117" s="34" t="s">
        <v>229</v>
      </c>
      <c r="I117" s="34" t="s">
        <v>96</v>
      </c>
      <c r="J117" s="51" t="s">
        <v>383</v>
      </c>
      <c r="K117" s="51" t="s">
        <v>383</v>
      </c>
      <c r="L117" s="85" t="s">
        <v>193</v>
      </c>
      <c r="M117" s="34" t="s">
        <v>385</v>
      </c>
      <c r="N117" s="64"/>
      <c r="O117" s="54" t="s">
        <v>470</v>
      </c>
      <c r="P117" s="64"/>
      <c r="Q117" s="32" t="s">
        <v>60</v>
      </c>
      <c r="R117" s="65">
        <f>'[1]Sunny 9.9'!Q130</f>
        <v>1.32</v>
      </c>
      <c r="S117" s="32" t="s">
        <v>61</v>
      </c>
      <c r="T117" s="129"/>
      <c r="U117" s="118">
        <v>19</v>
      </c>
      <c r="V117" s="118">
        <v>17</v>
      </c>
      <c r="W117" s="118">
        <v>8</v>
      </c>
      <c r="X117" s="38">
        <v>11</v>
      </c>
      <c r="Y117" s="77">
        <v>1</v>
      </c>
      <c r="Z117" s="40">
        <f t="shared" si="30"/>
        <v>2.5839999999999999E-3</v>
      </c>
      <c r="AA117" s="41">
        <v>63</v>
      </c>
      <c r="AB117" s="42">
        <f t="shared" si="31"/>
        <v>24380.804953560371</v>
      </c>
      <c r="AC117" s="43">
        <v>2250</v>
      </c>
      <c r="AD117" s="44"/>
      <c r="AE117" s="90" t="s">
        <v>178</v>
      </c>
      <c r="AF117" s="45">
        <v>0.33400000000000002</v>
      </c>
      <c r="AG117" s="44">
        <f t="shared" si="36"/>
        <v>0.44088000000000005</v>
      </c>
      <c r="AH117" s="44">
        <f t="shared" si="37"/>
        <v>1.7608800000000002</v>
      </c>
      <c r="AI117" s="46">
        <v>0</v>
      </c>
      <c r="AJ117" s="44">
        <f t="shared" si="38"/>
        <v>0</v>
      </c>
      <c r="AK117" s="46">
        <v>0</v>
      </c>
      <c r="AL117" s="44">
        <f t="shared" si="25"/>
        <v>0</v>
      </c>
      <c r="AM117" s="47">
        <v>0</v>
      </c>
      <c r="AN117" s="46">
        <v>0</v>
      </c>
      <c r="AO117" s="44">
        <f t="shared" si="26"/>
        <v>0</v>
      </c>
      <c r="AP117" s="44">
        <f t="shared" si="27"/>
        <v>0</v>
      </c>
      <c r="AQ117" s="44">
        <f t="shared" si="28"/>
        <v>1.7608800000000002</v>
      </c>
      <c r="AR117" s="57">
        <f t="shared" si="29"/>
        <v>0.35967999999999994</v>
      </c>
      <c r="AS117" s="88">
        <v>2.75</v>
      </c>
      <c r="AT117" s="64"/>
      <c r="AU117" s="57" t="str">
        <f t="shared" si="33"/>
        <v/>
      </c>
      <c r="AV117" s="81">
        <v>500</v>
      </c>
      <c r="AW117" s="44">
        <f t="shared" si="41"/>
        <v>880.44</v>
      </c>
      <c r="AX117" s="44">
        <f t="shared" si="42"/>
        <v>1375</v>
      </c>
      <c r="AY117" s="44">
        <f t="shared" si="43"/>
        <v>0</v>
      </c>
      <c r="AZ117" s="61" t="e">
        <f>IF(#REF!="","",#REF!*#REF!*#REF!/1000000/Y117*AV117)</f>
        <v>#REF!</v>
      </c>
      <c r="BA117" s="64"/>
      <c r="BB117" s="33"/>
      <c r="BC117" s="34" t="s">
        <v>171</v>
      </c>
      <c r="BD117" s="34" t="s">
        <v>64</v>
      </c>
      <c r="BE117" s="34" t="s">
        <v>471</v>
      </c>
    </row>
    <row r="118" spans="1:61" ht="24.95" customHeight="1">
      <c r="A118" s="63"/>
      <c r="B118" s="126"/>
      <c r="C118" s="64"/>
      <c r="D118" s="100" t="s">
        <v>277</v>
      </c>
      <c r="E118" s="64"/>
      <c r="F118" s="32" t="s">
        <v>58</v>
      </c>
      <c r="G118" s="93" t="s">
        <v>465</v>
      </c>
      <c r="H118" s="34" t="s">
        <v>232</v>
      </c>
      <c r="I118" s="34" t="s">
        <v>105</v>
      </c>
      <c r="J118" s="51" t="s">
        <v>397</v>
      </c>
      <c r="K118" s="51" t="s">
        <v>383</v>
      </c>
      <c r="L118" s="85" t="s">
        <v>472</v>
      </c>
      <c r="M118" s="34" t="s">
        <v>385</v>
      </c>
      <c r="N118" s="64"/>
      <c r="O118" s="54" t="s">
        <v>473</v>
      </c>
      <c r="P118" s="64"/>
      <c r="Q118" s="32" t="s">
        <v>60</v>
      </c>
      <c r="R118" s="65">
        <f>'[1]Sunny 9.9'!Q131</f>
        <v>2.4500000000000002</v>
      </c>
      <c r="S118" s="32" t="s">
        <v>61</v>
      </c>
      <c r="T118" s="129"/>
      <c r="U118" s="117">
        <v>21</v>
      </c>
      <c r="V118" s="117">
        <v>16</v>
      </c>
      <c r="W118" s="117">
        <v>5</v>
      </c>
      <c r="X118" s="38">
        <v>11</v>
      </c>
      <c r="Y118" s="77">
        <v>1</v>
      </c>
      <c r="Z118" s="40">
        <f t="shared" si="30"/>
        <v>1.6800000000000001E-3</v>
      </c>
      <c r="AA118" s="41">
        <v>63</v>
      </c>
      <c r="AB118" s="42">
        <f t="shared" si="31"/>
        <v>37500</v>
      </c>
      <c r="AC118" s="43">
        <v>2250</v>
      </c>
      <c r="AD118" s="44">
        <f t="shared" si="32"/>
        <v>0.06</v>
      </c>
      <c r="AE118" s="90" t="s">
        <v>178</v>
      </c>
      <c r="AF118" s="45">
        <v>0.33400000000000002</v>
      </c>
      <c r="AG118" s="44">
        <f t="shared" si="36"/>
        <v>0.81830000000000014</v>
      </c>
      <c r="AH118" s="44">
        <f t="shared" si="37"/>
        <v>3.3283000000000005</v>
      </c>
      <c r="AI118" s="46">
        <v>0</v>
      </c>
      <c r="AJ118" s="44">
        <f t="shared" si="38"/>
        <v>0</v>
      </c>
      <c r="AK118" s="46">
        <v>0</v>
      </c>
      <c r="AL118" s="44">
        <f t="shared" si="25"/>
        <v>0</v>
      </c>
      <c r="AM118" s="47">
        <v>0</v>
      </c>
      <c r="AN118" s="46">
        <v>0</v>
      </c>
      <c r="AO118" s="44">
        <f t="shared" si="26"/>
        <v>0</v>
      </c>
      <c r="AP118" s="44">
        <f t="shared" si="27"/>
        <v>0</v>
      </c>
      <c r="AQ118" s="44">
        <f t="shared" si="28"/>
        <v>3.3283000000000005</v>
      </c>
      <c r="AR118" s="57">
        <f t="shared" si="29"/>
        <v>0.28423655913978491</v>
      </c>
      <c r="AS118" s="88">
        <v>4.6500000000000004</v>
      </c>
      <c r="AT118" s="64"/>
      <c r="AU118" s="57" t="str">
        <f t="shared" si="33"/>
        <v/>
      </c>
      <c r="AV118" s="81">
        <v>500</v>
      </c>
      <c r="AW118" s="44">
        <f t="shared" si="41"/>
        <v>1664.1500000000003</v>
      </c>
      <c r="AX118" s="44">
        <f t="shared" si="42"/>
        <v>2325</v>
      </c>
      <c r="AY118" s="44">
        <f t="shared" si="43"/>
        <v>0</v>
      </c>
      <c r="AZ118" s="61" t="e">
        <f>IF(#REF!="","",#REF!*#REF!*#REF!/1000000/Y118*AV118)</f>
        <v>#REF!</v>
      </c>
      <c r="BA118" s="64"/>
      <c r="BB118" s="33"/>
      <c r="BC118" s="34" t="s">
        <v>171</v>
      </c>
      <c r="BD118" s="34" t="s">
        <v>64</v>
      </c>
      <c r="BE118" s="34" t="s">
        <v>471</v>
      </c>
    </row>
    <row r="119" spans="1:61" ht="24.95" customHeight="1">
      <c r="A119" s="63"/>
      <c r="B119" s="126"/>
      <c r="C119" s="64"/>
      <c r="D119" s="100" t="s">
        <v>277</v>
      </c>
      <c r="E119" s="64"/>
      <c r="F119" s="32" t="s">
        <v>58</v>
      </c>
      <c r="G119" s="93" t="s">
        <v>465</v>
      </c>
      <c r="H119" s="119" t="s">
        <v>474</v>
      </c>
      <c r="I119" s="119" t="s">
        <v>341</v>
      </c>
      <c r="J119" s="51" t="s">
        <v>383</v>
      </c>
      <c r="K119" s="51" t="s">
        <v>383</v>
      </c>
      <c r="L119" s="85" t="s">
        <v>203</v>
      </c>
      <c r="M119" s="34" t="s">
        <v>385</v>
      </c>
      <c r="N119" s="64"/>
      <c r="O119" s="54" t="s">
        <v>475</v>
      </c>
      <c r="P119" s="64"/>
      <c r="Q119" s="32" t="s">
        <v>60</v>
      </c>
      <c r="R119" s="65">
        <f>'[1]Sunny 9.9'!Q132</f>
        <v>2.12</v>
      </c>
      <c r="S119" s="32" t="s">
        <v>61</v>
      </c>
      <c r="T119" s="129"/>
      <c r="U119" s="117">
        <v>16</v>
      </c>
      <c r="V119" s="117">
        <v>9</v>
      </c>
      <c r="W119" s="117">
        <v>12</v>
      </c>
      <c r="X119" s="38">
        <v>11</v>
      </c>
      <c r="Y119" s="77">
        <v>1</v>
      </c>
      <c r="Z119" s="40">
        <f t="shared" si="30"/>
        <v>1.7279999999999999E-3</v>
      </c>
      <c r="AA119" s="41">
        <v>63</v>
      </c>
      <c r="AB119" s="42">
        <f t="shared" si="31"/>
        <v>36458.333333333336</v>
      </c>
      <c r="AC119" s="43">
        <v>2250</v>
      </c>
      <c r="AD119" s="44">
        <f t="shared" si="32"/>
        <v>6.1714285714285708E-2</v>
      </c>
      <c r="AE119" s="90" t="s">
        <v>178</v>
      </c>
      <c r="AF119" s="45">
        <v>0.33400000000000002</v>
      </c>
      <c r="AG119" s="44">
        <f t="shared" si="36"/>
        <v>0.70808000000000004</v>
      </c>
      <c r="AH119" s="44">
        <f t="shared" si="37"/>
        <v>2.8897942857142862</v>
      </c>
      <c r="AI119" s="46">
        <v>0</v>
      </c>
      <c r="AJ119" s="44">
        <f t="shared" si="38"/>
        <v>0</v>
      </c>
      <c r="AK119" s="46">
        <v>0</v>
      </c>
      <c r="AL119" s="44">
        <f t="shared" ref="AL119:AL122" si="44">IF(ISERROR(AS119*AK119),"",AS119*AK119)</f>
        <v>0</v>
      </c>
      <c r="AM119" s="47">
        <v>0</v>
      </c>
      <c r="AN119" s="46">
        <v>0</v>
      </c>
      <c r="AO119" s="44">
        <f t="shared" ref="AO119:AO122" si="45">IF(ISERROR(AS119*AN119),"",AS119*AN119)</f>
        <v>0</v>
      </c>
      <c r="AP119" s="44">
        <f t="shared" ref="AP119:AP122" si="46">IF(ISERROR(AJ119+AL119+AO119),"",AJ119+AL119+AO119)</f>
        <v>0</v>
      </c>
      <c r="AQ119" s="44">
        <f t="shared" ref="AQ119:AQ122" si="47">IF(ISERROR(AH119+AP119),"",AH119+AP119)</f>
        <v>2.8897942857142862</v>
      </c>
      <c r="AR119" s="57">
        <f t="shared" ref="AR119:AR122" si="48">IF(ISERROR((AS119-AQ119)/AS119),"",(AS119-AQ119)/AS119)</f>
        <v>0.37853886328725034</v>
      </c>
      <c r="AS119" s="88">
        <v>4.6500000000000004</v>
      </c>
      <c r="AT119" s="64"/>
      <c r="AU119" s="57" t="str">
        <f t="shared" si="33"/>
        <v/>
      </c>
      <c r="AV119" s="81">
        <v>500</v>
      </c>
      <c r="AW119" s="44">
        <f t="shared" si="41"/>
        <v>1444.8971428571431</v>
      </c>
      <c r="AX119" s="44">
        <f t="shared" si="42"/>
        <v>2325</v>
      </c>
      <c r="AY119" s="44">
        <f t="shared" si="43"/>
        <v>0</v>
      </c>
      <c r="AZ119" s="61" t="e">
        <f>IF(#REF!="","",#REF!*#REF!*#REF!/1000000/Y119*AV119)</f>
        <v>#REF!</v>
      </c>
      <c r="BA119" s="64"/>
      <c r="BB119" s="33"/>
      <c r="BC119" s="34" t="s">
        <v>171</v>
      </c>
      <c r="BD119" s="34" t="s">
        <v>64</v>
      </c>
      <c r="BE119" s="34" t="s">
        <v>393</v>
      </c>
    </row>
    <row r="120" spans="1:61" ht="24.95" customHeight="1">
      <c r="A120" s="63"/>
      <c r="B120" s="126"/>
      <c r="C120" s="64"/>
      <c r="D120" s="100" t="s">
        <v>277</v>
      </c>
      <c r="E120" s="64"/>
      <c r="F120" s="32" t="s">
        <v>58</v>
      </c>
      <c r="G120" s="93" t="s">
        <v>465</v>
      </c>
      <c r="H120" s="33" t="s">
        <v>410</v>
      </c>
      <c r="I120" s="33" t="s">
        <v>476</v>
      </c>
      <c r="J120" s="51" t="s">
        <v>477</v>
      </c>
      <c r="K120" s="51" t="s">
        <v>383</v>
      </c>
      <c r="L120" s="33" t="s">
        <v>412</v>
      </c>
      <c r="M120" s="34" t="s">
        <v>385</v>
      </c>
      <c r="N120" s="64"/>
      <c r="O120" s="54" t="s">
        <v>478</v>
      </c>
      <c r="P120" s="64"/>
      <c r="Q120" s="32" t="s">
        <v>60</v>
      </c>
      <c r="R120" s="65">
        <f>'[1]Sunny 9.9'!Q134</f>
        <v>3.6</v>
      </c>
      <c r="S120" s="32" t="s">
        <v>61</v>
      </c>
      <c r="T120" s="129"/>
      <c r="U120" s="117">
        <v>21</v>
      </c>
      <c r="V120" s="117">
        <v>16</v>
      </c>
      <c r="W120" s="117">
        <v>15.5</v>
      </c>
      <c r="X120" s="38">
        <v>11</v>
      </c>
      <c r="Y120" s="77">
        <v>1</v>
      </c>
      <c r="Z120" s="40">
        <f t="shared" ref="Z120:Z122" si="49">IF(U120="","",U120*V120*W120/1000000)</f>
        <v>5.208E-3</v>
      </c>
      <c r="AA120" s="41">
        <v>63</v>
      </c>
      <c r="AB120" s="42">
        <f t="shared" ref="AB120:AB122" si="50">IF(Y120="","",AA120/Z120*Y120)</f>
        <v>12096.774193548386</v>
      </c>
      <c r="AC120" s="43">
        <v>2250</v>
      </c>
      <c r="AD120" s="44">
        <f t="shared" ref="AD120:AD122" si="51">IF(ISERROR(AC120/AB120),"",AC120/AB120)</f>
        <v>0.186</v>
      </c>
      <c r="AE120" s="90" t="s">
        <v>178</v>
      </c>
      <c r="AF120" s="45">
        <v>0.33400000000000002</v>
      </c>
      <c r="AG120" s="44">
        <f t="shared" si="36"/>
        <v>1.2024000000000001</v>
      </c>
      <c r="AH120" s="44">
        <f t="shared" si="37"/>
        <v>4.9884000000000004</v>
      </c>
      <c r="AI120" s="46">
        <v>0</v>
      </c>
      <c r="AJ120" s="44">
        <f t="shared" si="38"/>
        <v>0</v>
      </c>
      <c r="AK120" s="46">
        <v>0</v>
      </c>
      <c r="AL120" s="44">
        <f t="shared" si="44"/>
        <v>0</v>
      </c>
      <c r="AM120" s="47">
        <v>0</v>
      </c>
      <c r="AN120" s="46">
        <v>0</v>
      </c>
      <c r="AO120" s="44">
        <f t="shared" si="45"/>
        <v>0</v>
      </c>
      <c r="AP120" s="44">
        <f t="shared" si="46"/>
        <v>0</v>
      </c>
      <c r="AQ120" s="44">
        <f t="shared" si="47"/>
        <v>4.9884000000000004</v>
      </c>
      <c r="AR120" s="57">
        <f t="shared" si="48"/>
        <v>0.33487999999999996</v>
      </c>
      <c r="AS120" s="88">
        <v>7.5</v>
      </c>
      <c r="AT120" s="64"/>
      <c r="AU120" s="57" t="str">
        <f t="shared" ref="AU120:AU122" si="52">IF(ISERROR((AT120-AS120)/AT120),"",(AT120-AS120)/AT120)</f>
        <v/>
      </c>
      <c r="AV120" s="81">
        <v>500</v>
      </c>
      <c r="AW120" s="44">
        <f t="shared" si="41"/>
        <v>2494.2000000000003</v>
      </c>
      <c r="AX120" s="44">
        <f t="shared" si="42"/>
        <v>3750</v>
      </c>
      <c r="AY120" s="44">
        <f t="shared" si="43"/>
        <v>0</v>
      </c>
      <c r="AZ120" s="61" t="e">
        <f>IF(#REF!="","",#REF!*#REF!*#REF!/1000000/Y120*AV120)</f>
        <v>#REF!</v>
      </c>
      <c r="BA120" s="64"/>
      <c r="BB120" s="33"/>
      <c r="BC120" s="34" t="s">
        <v>171</v>
      </c>
      <c r="BD120" s="34" t="s">
        <v>64</v>
      </c>
      <c r="BE120" s="34" t="s">
        <v>393</v>
      </c>
    </row>
    <row r="121" spans="1:61" ht="24.95" customHeight="1">
      <c r="A121" s="63"/>
      <c r="B121" s="126"/>
      <c r="C121" s="64"/>
      <c r="D121" s="100" t="s">
        <v>277</v>
      </c>
      <c r="E121" s="64"/>
      <c r="F121" s="32" t="s">
        <v>58</v>
      </c>
      <c r="G121" s="93" t="s">
        <v>465</v>
      </c>
      <c r="H121" s="33" t="s">
        <v>414</v>
      </c>
      <c r="I121" s="33" t="s">
        <v>415</v>
      </c>
      <c r="J121" s="51" t="s">
        <v>383</v>
      </c>
      <c r="K121" s="51" t="s">
        <v>477</v>
      </c>
      <c r="L121" s="33" t="s">
        <v>479</v>
      </c>
      <c r="M121" s="34" t="s">
        <v>391</v>
      </c>
      <c r="N121" s="64"/>
      <c r="O121" s="54" t="s">
        <v>480</v>
      </c>
      <c r="P121" s="64"/>
      <c r="Q121" s="32" t="s">
        <v>60</v>
      </c>
      <c r="R121" s="65">
        <f>'[1]Sunny 9.9'!Q135</f>
        <v>3.86</v>
      </c>
      <c r="S121" s="32" t="s">
        <v>61</v>
      </c>
      <c r="T121" s="129"/>
      <c r="U121" s="117">
        <v>20</v>
      </c>
      <c r="V121" s="117">
        <v>20</v>
      </c>
      <c r="W121" s="117">
        <v>20.5</v>
      </c>
      <c r="X121" s="38">
        <v>11</v>
      </c>
      <c r="Y121" s="77">
        <v>1</v>
      </c>
      <c r="Z121" s="40">
        <f t="shared" si="49"/>
        <v>8.2000000000000007E-3</v>
      </c>
      <c r="AA121" s="41">
        <v>63</v>
      </c>
      <c r="AB121" s="42">
        <f t="shared" si="50"/>
        <v>7682.9268292682918</v>
      </c>
      <c r="AC121" s="43">
        <v>2250</v>
      </c>
      <c r="AD121" s="44">
        <f t="shared" si="51"/>
        <v>0.29285714285714287</v>
      </c>
      <c r="AE121" s="90" t="s">
        <v>178</v>
      </c>
      <c r="AF121" s="45">
        <v>0.33400000000000002</v>
      </c>
      <c r="AG121" s="44">
        <f t="shared" si="36"/>
        <v>1.2892399999999999</v>
      </c>
      <c r="AH121" s="44">
        <f t="shared" si="37"/>
        <v>5.4420971428571434</v>
      </c>
      <c r="AI121" s="46">
        <v>0</v>
      </c>
      <c r="AJ121" s="44">
        <f t="shared" si="38"/>
        <v>0</v>
      </c>
      <c r="AK121" s="46">
        <v>0</v>
      </c>
      <c r="AL121" s="44">
        <f t="shared" si="44"/>
        <v>0</v>
      </c>
      <c r="AM121" s="47">
        <v>0</v>
      </c>
      <c r="AN121" s="46">
        <v>0</v>
      </c>
      <c r="AO121" s="44">
        <f t="shared" si="45"/>
        <v>0</v>
      </c>
      <c r="AP121" s="44">
        <f t="shared" si="46"/>
        <v>0</v>
      </c>
      <c r="AQ121" s="44">
        <f t="shared" si="47"/>
        <v>5.4420971428571434</v>
      </c>
      <c r="AR121" s="57">
        <f t="shared" si="48"/>
        <v>0.27438704761904753</v>
      </c>
      <c r="AS121" s="88">
        <v>7.5</v>
      </c>
      <c r="AT121" s="64"/>
      <c r="AU121" s="57" t="str">
        <f t="shared" si="52"/>
        <v/>
      </c>
      <c r="AV121" s="81">
        <v>500</v>
      </c>
      <c r="AW121" s="44">
        <f t="shared" si="41"/>
        <v>2721.0485714285719</v>
      </c>
      <c r="AX121" s="44">
        <f t="shared" si="42"/>
        <v>3750</v>
      </c>
      <c r="AY121" s="44">
        <f t="shared" si="43"/>
        <v>0</v>
      </c>
      <c r="AZ121" s="61" t="e">
        <f>IF(#REF!="","",#REF!*#REF!*#REF!/1000000/Y121*AV121)</f>
        <v>#REF!</v>
      </c>
      <c r="BA121" s="64"/>
      <c r="BB121" s="33"/>
      <c r="BC121" s="34" t="s">
        <v>171</v>
      </c>
      <c r="BD121" s="34" t="s">
        <v>64</v>
      </c>
      <c r="BE121" s="34" t="s">
        <v>393</v>
      </c>
    </row>
    <row r="122" spans="1:61" ht="24.95" customHeight="1" thickBot="1">
      <c r="A122" s="63"/>
      <c r="B122" s="127"/>
      <c r="C122" s="64"/>
      <c r="D122" s="100" t="s">
        <v>277</v>
      </c>
      <c r="E122" s="64"/>
      <c r="F122" s="32" t="s">
        <v>58</v>
      </c>
      <c r="G122" s="93" t="s">
        <v>465</v>
      </c>
      <c r="H122" s="34" t="s">
        <v>216</v>
      </c>
      <c r="I122" s="34" t="s">
        <v>160</v>
      </c>
      <c r="J122" s="51" t="s">
        <v>477</v>
      </c>
      <c r="K122" s="51" t="s">
        <v>383</v>
      </c>
      <c r="L122" s="85" t="s">
        <v>218</v>
      </c>
      <c r="M122" s="34" t="s">
        <v>385</v>
      </c>
      <c r="N122" s="64"/>
      <c r="O122" s="54" t="s">
        <v>481</v>
      </c>
      <c r="P122" s="64"/>
      <c r="Q122" s="32" t="s">
        <v>60</v>
      </c>
      <c r="R122" s="65">
        <f>'[1]Sunny 9.9'!Q136</f>
        <v>6.19</v>
      </c>
      <c r="S122" s="32" t="s">
        <v>61</v>
      </c>
      <c r="T122" s="129"/>
      <c r="U122" s="76">
        <v>32</v>
      </c>
      <c r="V122" s="76">
        <v>26</v>
      </c>
      <c r="W122" s="76">
        <v>26.5</v>
      </c>
      <c r="X122" s="38">
        <v>11</v>
      </c>
      <c r="Y122" s="77">
        <v>1</v>
      </c>
      <c r="Z122" s="40">
        <f t="shared" si="49"/>
        <v>2.2048000000000002E-2</v>
      </c>
      <c r="AA122" s="41">
        <v>63</v>
      </c>
      <c r="AB122" s="42">
        <f t="shared" si="50"/>
        <v>2857.4020319303336</v>
      </c>
      <c r="AC122" s="43">
        <v>2250</v>
      </c>
      <c r="AD122" s="44">
        <f t="shared" si="51"/>
        <v>0.78742857142857148</v>
      </c>
      <c r="AE122" s="90" t="s">
        <v>178</v>
      </c>
      <c r="AF122" s="45">
        <v>0.33400000000000002</v>
      </c>
      <c r="AG122" s="44">
        <f t="shared" si="36"/>
        <v>2.0674600000000001</v>
      </c>
      <c r="AH122" s="44">
        <f t="shared" si="37"/>
        <v>9.0448885714285723</v>
      </c>
      <c r="AI122" s="46">
        <v>0</v>
      </c>
      <c r="AJ122" s="44">
        <f t="shared" si="38"/>
        <v>0</v>
      </c>
      <c r="AK122" s="46">
        <v>0</v>
      </c>
      <c r="AL122" s="44">
        <f t="shared" si="44"/>
        <v>0</v>
      </c>
      <c r="AM122" s="47">
        <v>0</v>
      </c>
      <c r="AN122" s="46">
        <v>0</v>
      </c>
      <c r="AO122" s="44">
        <f t="shared" si="45"/>
        <v>0</v>
      </c>
      <c r="AP122" s="44">
        <f t="shared" si="46"/>
        <v>0</v>
      </c>
      <c r="AQ122" s="44">
        <f t="shared" si="47"/>
        <v>9.0448885714285723</v>
      </c>
      <c r="AR122" s="57">
        <f t="shared" si="48"/>
        <v>0.3300082539682539</v>
      </c>
      <c r="AS122" s="88">
        <v>13.5</v>
      </c>
      <c r="AT122" s="64"/>
      <c r="AU122" s="57" t="str">
        <f t="shared" si="52"/>
        <v/>
      </c>
      <c r="AV122" s="120">
        <v>500</v>
      </c>
      <c r="AW122" s="44">
        <f t="shared" si="41"/>
        <v>4522.4442857142858</v>
      </c>
      <c r="AX122" s="44">
        <f t="shared" si="42"/>
        <v>6750</v>
      </c>
      <c r="AY122" s="44">
        <f t="shared" si="43"/>
        <v>0</v>
      </c>
      <c r="AZ122" s="61" t="e">
        <f>IF(#REF!="","",#REF!*#REF!*#REF!/1000000/Y122*AV122)</f>
        <v>#REF!</v>
      </c>
      <c r="BA122" s="64"/>
      <c r="BB122" s="33"/>
      <c r="BC122" s="34" t="s">
        <v>171</v>
      </c>
      <c r="BD122" s="34" t="s">
        <v>64</v>
      </c>
      <c r="BE122" s="34" t="s">
        <v>393</v>
      </c>
    </row>
  </sheetData>
  <sheetProtection insertRows="0" deleteRows="0" sort="0"/>
  <protectedRanges>
    <protectedRange sqref="AT40:AT44 A123:J255 A2:F8 A14:F19 L123:AS255 A73:F83 A64:F72 A20:F29 A101:F103 A104:F113 A120:F122 N84:N93 P84:S93 N104:N113 P104:S113 N9:N19 P9:S19 N40:N48 P40:S48 N2:S8 A9:F13 AD2:AR19 N20:S39 A30:F39 AT2:AU39 A40:F48 A49:F57 A63:F63 A58:F62 AE40:AF63 N49:S83 AS45:AS93 AG20:AR93 A84:F93 N94:S103 A94:F100 AU40:AU122 AD20:AD122 Z2:AB122 AZ2:AZ122 AG94:AS122 N114:S122 A114:F119" name="Range1"/>
    <protectedRange sqref="AC2:AC122" name="Range1_3"/>
    <protectedRange sqref="K123:K282" name="Range1_1"/>
    <protectedRange sqref="H20:I20" name="Range1_1_1"/>
    <protectedRange sqref="G64:I72 G94:I113" name="Range1_3_1"/>
    <protectedRange sqref="G84:I93 G114:I122" name="Range1_4_1"/>
    <protectedRange sqref="G2:I13" name="Range1_5_1"/>
    <protectedRange sqref="H14:I19" name="Range1_16_2_1"/>
    <protectedRange sqref="G14:G19" name="Range1_17_1_1"/>
    <protectedRange sqref="J64:J72 J94:J113" name="Range1_3_2"/>
    <protectedRange sqref="J84:J93 J114:J122" name="Range1_4_2"/>
    <protectedRange sqref="J2:J13" name="Range1_5_2"/>
    <protectedRange sqref="J14:J19" name="Range1_31"/>
    <protectedRange sqref="K64:K72 K94:K113" name="Range1_3_3"/>
    <protectedRange sqref="K84:K93 K114:K122" name="Range1_4_3"/>
    <protectedRange sqref="K2:K13" name="Range1_5_3"/>
    <protectedRange sqref="K14:K19" name="Range1_31_1"/>
    <protectedRange sqref="L64:M72 L94:M113" name="Range1_3_4"/>
    <protectedRange sqref="L84:L89 M84:M93 L91:L93 L114:M122" name="Range1_4_4"/>
    <protectedRange sqref="L2:M13" name="Range1_5_4"/>
    <protectedRange sqref="M14:M19" name="Range1_21_1"/>
    <protectedRange sqref="L15:L19" name="Range1_18_1"/>
    <protectedRange sqref="U20:W23" name="Range1_2_1"/>
    <protectedRange sqref="U68:W72 Y71:Y72 U94:W113" name="Range1_3_5"/>
    <protectedRange sqref="U64:W67" name="Range1_2_1_1"/>
    <protectedRange sqref="U120:W122 Y120:Y122 U118:W119 U88:W93 Y114:Y119" name="Range1_4_5"/>
    <protectedRange sqref="U84:W87 U114:W117" name="Range1_2_2"/>
    <protectedRange sqref="X120:X122 U2:X13 Y13 X14:X19 X20:X29 X30:X39 X40:X48 X49:X57 X58:X62 X63 X64:X72 X73:X83 X84:X93 X94:X100 X101:X103 X104:X113 X114:X119" name="Range1_5_5"/>
    <protectedRange sqref="U14:W14 U18:W19" name="Range1_5_1_1"/>
    <protectedRange sqref="T94:T100 T64:T72 T101:T103 T104:T113" name="Range1_3_6"/>
    <protectedRange sqref="T120:T122 T84:T93 T114:T119" name="Range1_4_6"/>
    <protectedRange sqref="T2:T8 T9:T13" name="Range1_5_6"/>
    <protectedRange sqref="T14:T19" name="Range1_4_1_1"/>
    <protectedRange sqref="AE64:AE122" name="Range1_4_1_1_1"/>
    <protectedRange sqref="AF64:AF122" name="Range1_4_8"/>
    <protectedRange sqref="AE20:AE39" name="Range1_4_1_1_1_1"/>
    <protectedRange sqref="AF20:AF29 AF30:AF39" name="Range1_4_9"/>
    <protectedRange sqref="AV20:AV23" name="Range1_6_1_2"/>
    <protectedRange sqref="AV68:AV72" name="Range1_3_7_1"/>
    <protectedRange sqref="AV64:AV67" name="Range1_6_1_1_2"/>
    <protectedRange sqref="AV88:AV93 AV114:AV122" name="Range1_4_7_1"/>
    <protectedRange sqref="AV84:AV87 AV114:AV117" name="Range1_6_2_1"/>
    <protectedRange sqref="AV2:AV13" name="Range1_5_7_1"/>
    <protectedRange sqref="AV18:AV19" name="Range1_7_1"/>
    <protectedRange sqref="AV14:AV17" name="Range1_6_1_1_1_1"/>
  </protectedRanges>
  <mergeCells count="28">
    <mergeCell ref="B9:B13"/>
    <mergeCell ref="T9:T13"/>
    <mergeCell ref="B2:B8"/>
    <mergeCell ref="T2:T8"/>
    <mergeCell ref="B30:B39"/>
    <mergeCell ref="T30:T39"/>
    <mergeCell ref="B40:B48"/>
    <mergeCell ref="T40:T48"/>
    <mergeCell ref="B14:B19"/>
    <mergeCell ref="T14:T19"/>
    <mergeCell ref="B20:B29"/>
    <mergeCell ref="T20:T29"/>
    <mergeCell ref="B64:B72"/>
    <mergeCell ref="T64:T72"/>
    <mergeCell ref="B73:B83"/>
    <mergeCell ref="T73:T83"/>
    <mergeCell ref="B49:B57"/>
    <mergeCell ref="T49:T57"/>
    <mergeCell ref="B58:B63"/>
    <mergeCell ref="T58:T63"/>
    <mergeCell ref="B104:B113"/>
    <mergeCell ref="T104:T113"/>
    <mergeCell ref="B114:B122"/>
    <mergeCell ref="T114:T122"/>
    <mergeCell ref="B84:B93"/>
    <mergeCell ref="T84:T93"/>
    <mergeCell ref="B94:B103"/>
    <mergeCell ref="T94:T103"/>
  </mergeCells>
  <phoneticPr fontId="2" type="noConversion"/>
  <pageMargins left="0.7" right="0.7" top="0.75" bottom="0.75" header="0.3" footer="0.3"/>
  <pageSetup orientation="portrait" horizontalDpi="1200" verticalDpi="1200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[1]ValueSelect!#REF!</xm:f>
          </x14:formula1>
          <xm:sqref>E84:E93 E104:E113 E2:E48</xm:sqref>
        </x14:dataValidation>
        <x14:dataValidation type="list" allowBlank="1" showInputMessage="1" showErrorMessage="1">
          <x14:formula1>
            <xm:f>[1]ValueSelect!#REF!</xm:f>
          </x14:formula1>
          <xm:sqref>BE2:BE43</xm:sqref>
        </x14:dataValidation>
        <x14:dataValidation type="list" allowBlank="1" showInputMessage="1" showErrorMessage="1">
          <x14:formula1>
            <xm:f>[1]Data!#REF!</xm:f>
          </x14:formula1>
          <xm:sqref>BD2:BD43</xm:sqref>
        </x14:dataValidation>
        <x14:dataValidation type="list" allowBlank="1" showInputMessage="1" showErrorMessage="1">
          <x14:formula1>
            <xm:f>[1]ValueSelect!#REF!</xm:f>
          </x14:formula1>
          <xm:sqref>BC2:BC43</xm:sqref>
        </x14:dataValidation>
        <x14:dataValidation type="list" allowBlank="1" showInputMessage="1" showErrorMessage="1">
          <x14:formula1>
            <xm:f>[1]ValueSelect!#REF!</xm:f>
          </x14:formula1>
          <xm:sqref>D2:D48</xm:sqref>
        </x14:dataValidation>
        <x14:dataValidation type="list" allowBlank="1" showInputMessage="1" showErrorMessage="1">
          <x14:formula1>
            <xm:f>[1]ValueSelect!#REF!</xm:f>
          </x14:formula1>
          <xm:sqref>F2:F122</xm:sqref>
        </x14:dataValidation>
        <x14:dataValidation type="list" allowBlank="1" showInputMessage="1" showErrorMessage="1">
          <x14:formula1>
            <xm:f>[1]Data!#REF!</xm:f>
          </x14:formula1>
          <xm:sqref>S2:S122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2025-09-11T04:35:19Z</dcterms:created>
  <dcterms:modified xsi:type="dcterms:W3CDTF">2025-09-11T04:47:15Z</dcterms:modified>
</cp:coreProperties>
</file>