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8CEB8FC-7B72-47D9-9CCE-CB9813E86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5" l="1"/>
  <c r="V4" i="5"/>
  <c r="V5" i="5"/>
  <c r="V2" i="5"/>
  <c r="AL2" i="5" l="1"/>
  <c r="AO4" i="5" l="1"/>
  <c r="AO5" i="5"/>
  <c r="AO3" i="5"/>
  <c r="AO2" i="5"/>
  <c r="AL5" i="5"/>
  <c r="AL4" i="5"/>
  <c r="AL3" i="5"/>
  <c r="AS5" i="5" l="1"/>
  <c r="AD5" i="5"/>
  <c r="AE5" i="5" s="1"/>
  <c r="AG5" i="5" s="1"/>
  <c r="AJ5" i="5"/>
  <c r="AS4" i="5"/>
  <c r="AD4" i="5"/>
  <c r="AE4" i="5" s="1"/>
  <c r="AG4" i="5" s="1"/>
  <c r="AJ4" i="5"/>
  <c r="AT5" i="5" l="1"/>
  <c r="AU5" i="5" s="1"/>
  <c r="AT4" i="5"/>
  <c r="AU4" i="5" s="1"/>
  <c r="AS3" i="5" l="1"/>
  <c r="AS2" i="5"/>
  <c r="AT2" i="5" s="1"/>
  <c r="AY5" i="5"/>
  <c r="AY4" i="5"/>
  <c r="AY3" i="5"/>
  <c r="AD3" i="5"/>
  <c r="AE3" i="5" s="1"/>
  <c r="AG3" i="5" s="1"/>
  <c r="AJ3" i="5"/>
  <c r="AY2" i="5"/>
  <c r="AD2" i="5"/>
  <c r="AE2" i="5" s="1"/>
  <c r="AG2" i="5" s="1"/>
  <c r="AJ2" i="5"/>
  <c r="AX5" i="5" l="1"/>
  <c r="AX4" i="5" l="1"/>
  <c r="AT3" i="5"/>
  <c r="AX3" i="5" s="1"/>
  <c r="AU3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<sst xmlns="http://schemas.openxmlformats.org/spreadsheetml/2006/main" count="99" uniqueCount="68">
  <si>
    <t>Brand</t>
  </si>
  <si>
    <t>Package Type</t>
  </si>
  <si>
    <t>Licensor</t>
  </si>
  <si>
    <t>Normal</t>
  </si>
  <si>
    <t>Hotel Style</t>
  </si>
  <si>
    <t>THROW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</si>
  <si>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</si>
  <si>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</si>
  <si>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</si>
  <si>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</si>
  <si>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</si>
  <si>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</si>
  <si>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</si>
  <si>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</si>
  <si>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</si>
  <si>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</si>
  <si>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</si>
  <si>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</si>
  <si>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</si>
  <si>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</si>
  <si>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</si>
  <si>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</si>
  <si>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</si>
  <si>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</si>
  <si>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</si>
  <si>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</si>
  <si>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</si>
  <si>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</si>
  <si>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</si>
  <si>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</si>
  <si>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</si>
  <si>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</si>
  <si>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</si>
  <si>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</si>
  <si>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</si>
  <si>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</si>
  <si>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</si>
  <si>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</si>
  <si>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</si>
  <si>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</si>
  <si>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</si>
  <si>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</si>
  <si>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</si>
  <si>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</si>
  <si>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</si>
  <si>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</si>
  <si>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</si>
  <si>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</si>
  <si>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</si>
  <si>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</si>
  <si>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</si>
  <si>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</si>
  <si>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</si>
  <si>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100% polyester</t>
    <phoneticPr fontId="68" type="noConversion"/>
  </si>
  <si>
    <t>polyester</t>
    <phoneticPr fontId="68" type="noConversion"/>
  </si>
  <si>
    <t>Blue</t>
    <phoneticPr fontId="68" type="noConversion"/>
  </si>
  <si>
    <t>Warehouse Charge %</t>
    <phoneticPr fontId="68" type="noConversion"/>
  </si>
  <si>
    <t>Warehouse Charge $</t>
    <phoneticPr fontId="68" type="noConversion"/>
  </si>
  <si>
    <t>Cooling Throw</t>
    <phoneticPr fontId="68" type="noConversion"/>
  </si>
  <si>
    <t>200gsm 77%Nylone23%PE Knit reverse to 85gsm Microfiber, 100gsm Poly Fiber filling, Channel Quilting inside Frame, Roll Packed with BellyBnad, 12pcs per Tray.</t>
    <phoneticPr fontId="68" type="noConversion"/>
  </si>
  <si>
    <t>152x178cm</t>
    <phoneticPr fontId="68" type="noConversion"/>
  </si>
  <si>
    <t>Grey</t>
    <phoneticPr fontId="68" type="noConversion"/>
  </si>
  <si>
    <t>Taupe</t>
    <phoneticPr fontId="68" type="noConversion"/>
  </si>
  <si>
    <t>Aqua</t>
    <phoneticPr fontId="68" type="noConversion"/>
  </si>
  <si>
    <t>WMCE50-0551</t>
  </si>
  <si>
    <t>WMCE50-0552</t>
  </si>
  <si>
    <t>WMCE50-0553</t>
  </si>
  <si>
    <t>WMCE50-0554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</si>
</sst>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.00_ 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179" fontId="3" fillId="0" borderId="1" xfId="4" applyNumberFormat="1" applyBorder="1" applyAlignment="1">
      <alignment horizontal="center" wrapText="1"/>
    </xf>
    <xf numFmtId="180" fontId="3" fillId="0" borderId="1" xfId="4" applyNumberFormat="1" applyBorder="1" applyAlignment="1">
      <alignment horizontal="center" wrapText="1"/>
    </xf>
    <xf numFmtId="178" fontId="0" fillId="2" borderId="1" xfId="5" applyNumberFormat="1" applyFont="1" applyFill="1" applyBorder="1" applyAlignment="1">
      <alignment horizontal="center" wrapText="1"/>
    </xf>
    <xf numFmtId="178" fontId="3" fillId="0" borderId="2" xfId="4" applyNumberFormat="1" applyBorder="1" applyAlignment="1">
      <alignment horizontal="center" wrapText="1"/>
    </xf>
    <xf numFmtId="178" fontId="3" fillId="0" borderId="1" xfId="4" applyNumberFormat="1" applyBorder="1" applyAlignment="1">
      <alignment horizontal="center" wrapText="1"/>
    </xf>
    <xf numFmtId="2" fontId="3" fillId="0" borderId="1" xfId="4" applyNumberFormat="1" applyBorder="1" applyAlignment="1">
      <alignment horizontal="center" wrapText="1"/>
    </xf>
    <xf numFmtId="1" fontId="3" fillId="0" borderId="1" xfId="4" applyNumberFormat="1" applyBorder="1" applyAlignment="1">
      <alignment horizontal="center" wrapText="1"/>
    </xf>
    <xf numFmtId="181" fontId="3" fillId="2" borderId="1" xfId="4" applyNumberFormat="1" applyFill="1" applyBorder="1" applyAlignment="1">
      <alignment horizontal="center" wrapText="1"/>
    </xf>
    <xf numFmtId="1" fontId="3" fillId="2" borderId="1" xfId="4" applyNumberFormat="1" applyFill="1" applyBorder="1" applyAlignment="1">
      <alignment horizontal="center" wrapText="1"/>
    </xf>
    <xf numFmtId="178" fontId="3" fillId="2" borderId="1" xfId="4" applyNumberFormat="1" applyFill="1" applyBorder="1" applyAlignment="1">
      <alignment horizontal="center" wrapText="1"/>
    </xf>
    <xf numFmtId="10" fontId="3" fillId="0" borderId="1" xfId="4" applyNumberFormat="1" applyBorder="1" applyAlignment="1">
      <alignment horizontal="center" wrapText="1"/>
    </xf>
    <xf numFmtId="10" fontId="0" fillId="2" borderId="1" xfId="6" applyNumberFormat="1" applyFont="1" applyFill="1" applyBorder="1" applyAlignment="1">
      <alignment horizontal="center" wrapText="1"/>
    </xf>
    <xf numFmtId="195" fontId="3" fillId="0" borderId="1" xfId="4" applyNumberFormat="1" applyBorder="1" applyAlignment="1">
      <alignment horizontal="center" wrapText="1"/>
    </xf>
    <xf numFmtId="10" fontId="3" fillId="0" borderId="1" xfId="4" applyNumberFormat="1" applyBorder="1" applyAlignment="1">
      <alignment horizontal="right" wrapText="1"/>
    </xf>
    <xf numFmtId="0" fontId="3" fillId="0" borderId="1" xfId="4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5"/>
  <sheetViews>
    <sheetView tabSelected="1" workbookViewId="0">
      <selection activeCell="E13" sqref="E13"/>
    </sheetView>
  </sheetViews>
  <sheetFormatPr defaultColWidth="9.140625" defaultRowHeight="15"/>
  <cols>
    <col min="1" max="1" width="6.5703125" style="2" customWidth="1"/>
    <col min="2" max="2" width="26.7109375" style="3" customWidth="1"/>
    <col min="3" max="3" width="8.42578125" style="3" customWidth="1"/>
    <col min="4" max="4" width="12.7109375" style="3" customWidth="1"/>
    <col min="5" max="5" width="12.5703125" style="3" customWidth="1"/>
    <col min="6" max="6" width="16.5703125" style="3" customWidth="1"/>
    <col min="7" max="7" width="9.85546875" style="3" customWidth="1"/>
    <col min="8" max="8" width="39.28515625" style="3" customWidth="1"/>
    <col min="9" max="9" width="13.28515625" style="3" customWidth="1"/>
    <col min="10" max="10" width="12.140625" style="3" customWidth="1"/>
    <col min="11" max="11" width="10.42578125" style="3" customWidth="1"/>
    <col min="12" max="12" width="15.7109375" style="1" customWidth="1"/>
    <col min="13" max="13" width="9.42578125" style="3" customWidth="1"/>
    <col min="14" max="14" width="6.140625" style="3" customWidth="1"/>
    <col min="15" max="15" width="10" style="3" customWidth="1"/>
    <col min="16" max="16" width="17.5703125" style="3" customWidth="1"/>
    <col min="17" max="17" width="14" style="3" customWidth="1"/>
    <col min="18" max="18" width="8.85546875" style="3" customWidth="1"/>
    <col min="19" max="19" width="9.7109375" style="4" customWidth="1"/>
    <col min="20" max="20" width="9.42578125" style="33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3" customWidth="1"/>
    <col min="25" max="25" width="8.140625" style="33" customWidth="1"/>
    <col min="26" max="26" width="8.7109375" style="33" customWidth="1"/>
    <col min="27" max="27" width="7.140625" style="33" customWidth="1"/>
    <col min="28" max="28" width="9" style="5" customWidth="1"/>
    <col min="29" max="29" width="6.28515625" style="7" customWidth="1"/>
    <col min="30" max="30" width="10" style="35" customWidth="1"/>
    <col min="31" max="31" width="9.85546875" style="7" customWidth="1"/>
    <col min="32" max="32" width="10.2851562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39" width="9.5703125" style="3" customWidth="1"/>
    <col min="40" max="40" width="11.140625" style="8" customWidth="1"/>
    <col min="41" max="41" width="11.5703125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10.140625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0" t="s">
        <v>6</v>
      </c>
      <c r="B1" s="10" t="s">
        <v>7</v>
      </c>
      <c r="C1" s="31" t="s">
        <v>8</v>
      </c>
      <c r="D1" s="32" t="s">
        <v>0</v>
      </c>
      <c r="E1" s="32" t="s">
        <v>2</v>
      </c>
      <c r="F1" s="12" t="s">
        <v>43</v>
      </c>
      <c r="G1" s="31" t="s">
        <v>9</v>
      </c>
      <c r="H1" s="11" t="s">
        <v>10</v>
      </c>
      <c r="I1" s="11" t="s">
        <v>45</v>
      </c>
      <c r="J1" s="11" t="s">
        <v>11</v>
      </c>
      <c r="K1" s="11" t="s">
        <v>48</v>
      </c>
      <c r="L1" s="37" t="s">
        <v>52</v>
      </c>
      <c r="M1" s="11" t="s">
        <v>12</v>
      </c>
      <c r="N1" s="31" t="s">
        <v>47</v>
      </c>
      <c r="O1" s="31" t="s">
        <v>13</v>
      </c>
      <c r="P1" s="31" t="s">
        <v>14</v>
      </c>
      <c r="Q1" s="31" t="s">
        <v>15</v>
      </c>
      <c r="R1" s="11" t="s">
        <v>46</v>
      </c>
      <c r="S1" s="13" t="s">
        <v>16</v>
      </c>
      <c r="T1" s="38" t="s">
        <v>17</v>
      </c>
      <c r="U1" s="14" t="s">
        <v>18</v>
      </c>
      <c r="V1" s="15" t="s">
        <v>19</v>
      </c>
      <c r="W1" s="16" t="s">
        <v>20</v>
      </c>
      <c r="X1" s="17" t="s">
        <v>1</v>
      </c>
      <c r="Y1" s="34" t="s">
        <v>21</v>
      </c>
      <c r="Z1" s="34" t="s">
        <v>22</v>
      </c>
      <c r="AA1" s="34" t="s">
        <v>23</v>
      </c>
      <c r="AB1" s="18" t="s">
        <v>24</v>
      </c>
      <c r="AC1" s="19" t="s">
        <v>25</v>
      </c>
      <c r="AD1" s="36" t="s">
        <v>26</v>
      </c>
      <c r="AE1" s="20" t="s">
        <v>27</v>
      </c>
      <c r="AF1" s="10" t="s">
        <v>28</v>
      </c>
      <c r="AG1" s="21" t="s">
        <v>29</v>
      </c>
      <c r="AH1" s="10" t="s">
        <v>30</v>
      </c>
      <c r="AI1" s="22" t="s">
        <v>31</v>
      </c>
      <c r="AJ1" s="23" t="s">
        <v>32</v>
      </c>
      <c r="AK1" s="22" t="s">
        <v>33</v>
      </c>
      <c r="AL1" s="21" t="s">
        <v>34</v>
      </c>
      <c r="AM1" s="17" t="s">
        <v>35</v>
      </c>
      <c r="AN1" s="22" t="s">
        <v>56</v>
      </c>
      <c r="AO1" s="21" t="s">
        <v>57</v>
      </c>
      <c r="AP1" s="17" t="s">
        <v>49</v>
      </c>
      <c r="AQ1" s="22" t="s">
        <v>50</v>
      </c>
      <c r="AR1" s="21" t="s">
        <v>51</v>
      </c>
      <c r="AS1" s="21" t="s">
        <v>36</v>
      </c>
      <c r="AT1" s="24" t="s">
        <v>37</v>
      </c>
      <c r="AU1" s="24" t="s">
        <v>38</v>
      </c>
      <c r="AV1" s="25" t="s">
        <v>39</v>
      </c>
      <c r="AW1" s="10" t="s">
        <v>40</v>
      </c>
      <c r="AX1" s="26" t="s">
        <v>41</v>
      </c>
      <c r="AY1" s="26" t="s">
        <v>42</v>
      </c>
      <c r="BA1" s="3"/>
      <c r="BB1" s="3"/>
    </row>
    <row r="2" spans="1:54" s="2" customFormat="1" ht="45.75" customHeight="1">
      <c r="A2" s="27">
        <v>1</v>
      </c>
      <c r="B2" s="27"/>
      <c r="C2" s="27"/>
      <c r="D2" s="27" t="s">
        <v>4</v>
      </c>
      <c r="E2" s="27"/>
      <c r="F2" s="27" t="s">
        <v>5</v>
      </c>
      <c r="G2" s="27" t="s">
        <v>58</v>
      </c>
      <c r="H2" s="27" t="s">
        <v>59</v>
      </c>
      <c r="I2" s="27" t="s">
        <v>58</v>
      </c>
      <c r="J2" s="27" t="s">
        <v>53</v>
      </c>
      <c r="K2" s="27" t="s">
        <v>54</v>
      </c>
      <c r="L2" s="56" t="s">
        <v>60</v>
      </c>
      <c r="M2" s="27" t="s">
        <v>61</v>
      </c>
      <c r="N2" s="27"/>
      <c r="O2" s="27"/>
      <c r="P2" s="54" t="s">
        <v>64</v>
      </c>
      <c r="Q2" s="55"/>
      <c r="R2" s="27" t="s">
        <v>44</v>
      </c>
      <c r="S2" s="39">
        <v>56</v>
      </c>
      <c r="T2" s="51">
        <v>8</v>
      </c>
      <c r="U2" s="41"/>
      <c r="V2" s="42">
        <f>S2/T2</f>
        <v>7</v>
      </c>
      <c r="W2" s="43"/>
      <c r="X2" s="27" t="s">
        <v>3</v>
      </c>
      <c r="Y2" s="40">
        <v>61</v>
      </c>
      <c r="Z2" s="40">
        <v>40</v>
      </c>
      <c r="AA2" s="40">
        <v>47</v>
      </c>
      <c r="AB2" s="44">
        <v>2</v>
      </c>
      <c r="AC2" s="45">
        <v>12</v>
      </c>
      <c r="AD2" s="46">
        <f>IF(Y2="","",Y2*Z2*AA2/1000000)</f>
        <v>0.115</v>
      </c>
      <c r="AE2" s="47">
        <f>IF(AC2="","",65/AD2*AC2)</f>
        <v>6783</v>
      </c>
      <c r="AF2" s="27"/>
      <c r="AG2" s="48">
        <f>IF(ISERROR(AF2/AE2),"",AF2/AE2)</f>
        <v>0</v>
      </c>
      <c r="AH2" s="27"/>
      <c r="AI2" s="49">
        <v>0</v>
      </c>
      <c r="AJ2" s="48">
        <f t="shared" ref="AJ2:AJ5" si="0">IF(ISERROR(V2*AI2),"",V2*AI2)</f>
        <v>0</v>
      </c>
      <c r="AK2" s="30">
        <v>0</v>
      </c>
      <c r="AL2" s="29">
        <f t="shared" ref="AL2" si="1">IF(ISERROR(AV2*AK2),"",AV2*AK2)</f>
        <v>0</v>
      </c>
      <c r="AM2" s="27"/>
      <c r="AN2" s="30">
        <v>0</v>
      </c>
      <c r="AO2" s="29">
        <f>IF(ISERROR(AV2*AN2),"",AV2*AN2)</f>
        <v>0</v>
      </c>
      <c r="AP2" s="27"/>
      <c r="AQ2" s="49"/>
      <c r="AR2" s="49">
        <v>0</v>
      </c>
      <c r="AS2" s="48">
        <f>IF(ISERROR(AL2+AO2+AR2),"",AL2+AO2+AR2)</f>
        <v>0</v>
      </c>
      <c r="AT2" s="48">
        <f t="shared" ref="AT2" si="2">IF(ISERROR(V2+AS2),"",V2+AS2)</f>
        <v>7</v>
      </c>
      <c r="AU2" s="50">
        <f>IF(ISERROR((AV2-AT2)/AV2),"",(AV2-AT2)/AV2)</f>
        <v>0.19539999999999999</v>
      </c>
      <c r="AV2" s="43">
        <v>8.6999999999999993</v>
      </c>
      <c r="AW2" s="45"/>
      <c r="AX2" s="48">
        <f t="shared" ref="AX2:AX5" si="3">IF(ISERROR(AT2*AW2),"",AT2*AW2)</f>
        <v>0</v>
      </c>
      <c r="AY2" s="48">
        <f t="shared" ref="AY2:AY5" si="4">IF(ISERROR(AV2*AW2),"",AV2*AW2)</f>
        <v>0</v>
      </c>
    </row>
    <row r="3" spans="1:54" s="2" customFormat="1" ht="45.75" customHeight="1">
      <c r="A3" s="27">
        <v>2</v>
      </c>
      <c r="B3" s="27"/>
      <c r="C3" s="27"/>
      <c r="D3" s="27" t="s">
        <v>4</v>
      </c>
      <c r="E3" s="27"/>
      <c r="F3" s="27" t="s">
        <v>5</v>
      </c>
      <c r="G3" s="27" t="s">
        <v>58</v>
      </c>
      <c r="H3" s="27" t="s">
        <v>59</v>
      </c>
      <c r="I3" s="27" t="s">
        <v>58</v>
      </c>
      <c r="J3" s="27" t="s">
        <v>53</v>
      </c>
      <c r="K3" s="27" t="s">
        <v>54</v>
      </c>
      <c r="L3" s="56" t="s">
        <v>60</v>
      </c>
      <c r="M3" s="27" t="s">
        <v>62</v>
      </c>
      <c r="N3" s="27"/>
      <c r="O3" s="53"/>
      <c r="P3" s="54" t="s">
        <v>65</v>
      </c>
      <c r="Q3" s="55"/>
      <c r="R3" s="27" t="s">
        <v>44</v>
      </c>
      <c r="S3" s="39">
        <v>56</v>
      </c>
      <c r="T3" s="51">
        <v>8</v>
      </c>
      <c r="U3" s="41"/>
      <c r="V3" s="42">
        <f t="shared" ref="V3:V5" si="5">S3/T3</f>
        <v>7</v>
      </c>
      <c r="W3" s="43"/>
      <c r="X3" s="27" t="s">
        <v>3</v>
      </c>
      <c r="Y3" s="40">
        <v>61</v>
      </c>
      <c r="Z3" s="40">
        <v>40</v>
      </c>
      <c r="AA3" s="40">
        <v>47</v>
      </c>
      <c r="AB3" s="44">
        <v>2</v>
      </c>
      <c r="AC3" s="45">
        <v>12</v>
      </c>
      <c r="AD3" s="46">
        <f t="shared" ref="AD3" si="6">IF(Y3="","",Y3*Z3*AA3/1000000)</f>
        <v>0.115</v>
      </c>
      <c r="AE3" s="47">
        <f t="shared" ref="AE3" si="7">IF(AC3="","",65/AD3*AC3)</f>
        <v>6783</v>
      </c>
      <c r="AF3" s="27"/>
      <c r="AG3" s="48">
        <f t="shared" ref="AG3" si="8">IF(ISERROR(AF3/AE3),"",AF3/AE3)</f>
        <v>0</v>
      </c>
      <c r="AH3" s="27"/>
      <c r="AI3" s="49">
        <v>0</v>
      </c>
      <c r="AJ3" s="48">
        <f t="shared" si="0"/>
        <v>0</v>
      </c>
      <c r="AK3" s="30">
        <v>0</v>
      </c>
      <c r="AL3" s="29">
        <f t="shared" ref="AL3" si="9">IF(ISERROR(AV3*AK3),"",AV3*AK3)</f>
        <v>0</v>
      </c>
      <c r="AM3" s="27"/>
      <c r="AN3" s="30">
        <v>0</v>
      </c>
      <c r="AO3" s="29">
        <f>IF(ISERROR(AV3*AN3),"",AV3*AN3)</f>
        <v>0</v>
      </c>
      <c r="AP3" s="27"/>
      <c r="AQ3" s="49"/>
      <c r="AR3" s="49">
        <v>0</v>
      </c>
      <c r="AS3" s="48">
        <f t="shared" ref="AS3" si="10">IF(ISERROR(AL3+AO3+AR3),"",AL3+AO3+AR3)</f>
        <v>0</v>
      </c>
      <c r="AT3" s="48">
        <f t="shared" ref="AT3" si="11">IF(ISERROR(V3+AS3),"",V3+AS3)</f>
        <v>7</v>
      </c>
      <c r="AU3" s="50">
        <f t="shared" ref="AU3" si="12">IF(ISERROR((AV3-AT3)/AV3),"",(AV3-AT3)/AV3)</f>
        <v>0.19539999999999999</v>
      </c>
      <c r="AV3" s="43">
        <v>8.6999999999999993</v>
      </c>
      <c r="AW3" s="45"/>
      <c r="AX3" s="48">
        <f t="shared" si="3"/>
        <v>0</v>
      </c>
      <c r="AY3" s="48">
        <f t="shared" si="4"/>
        <v>0</v>
      </c>
    </row>
    <row r="4" spans="1:54" ht="45.75" customHeight="1">
      <c r="A4" s="27">
        <v>3</v>
      </c>
      <c r="B4" s="28"/>
      <c r="C4" s="28"/>
      <c r="D4" s="27" t="s">
        <v>4</v>
      </c>
      <c r="E4" s="28"/>
      <c r="F4" s="27" t="s">
        <v>5</v>
      </c>
      <c r="G4" s="27" t="s">
        <v>58</v>
      </c>
      <c r="H4" s="27" t="s">
        <v>59</v>
      </c>
      <c r="I4" s="27" t="s">
        <v>58</v>
      </c>
      <c r="J4" s="27" t="s">
        <v>53</v>
      </c>
      <c r="K4" s="27" t="s">
        <v>54</v>
      </c>
      <c r="L4" s="56" t="s">
        <v>60</v>
      </c>
      <c r="M4" s="27" t="s">
        <v>55</v>
      </c>
      <c r="N4" s="27"/>
      <c r="O4" s="27"/>
      <c r="P4" s="54" t="s">
        <v>66</v>
      </c>
      <c r="Q4" s="55"/>
      <c r="R4" s="27" t="s">
        <v>44</v>
      </c>
      <c r="S4" s="39">
        <v>56</v>
      </c>
      <c r="T4" s="51">
        <v>8</v>
      </c>
      <c r="U4" s="41"/>
      <c r="V4" s="42">
        <f t="shared" si="5"/>
        <v>7</v>
      </c>
      <c r="W4" s="43"/>
      <c r="X4" s="27" t="s">
        <v>3</v>
      </c>
      <c r="Y4" s="40">
        <v>61</v>
      </c>
      <c r="Z4" s="40">
        <v>40</v>
      </c>
      <c r="AA4" s="40">
        <v>47</v>
      </c>
      <c r="AB4" s="44">
        <v>2</v>
      </c>
      <c r="AC4" s="45">
        <v>12</v>
      </c>
      <c r="AD4" s="46">
        <f>IF(Y4="","",Y4*Z4*AA4/1000000)</f>
        <v>0.115</v>
      </c>
      <c r="AE4" s="47">
        <f>IF(AC4="","",65/AD4*AC4)</f>
        <v>6783</v>
      </c>
      <c r="AF4" s="27"/>
      <c r="AG4" s="48">
        <f>IF(ISERROR(AF4/AE4),"",AF4/AE4)</f>
        <v>0</v>
      </c>
      <c r="AH4" s="27"/>
      <c r="AI4" s="49">
        <v>0</v>
      </c>
      <c r="AJ4" s="48">
        <f t="shared" si="0"/>
        <v>0</v>
      </c>
      <c r="AK4" s="30">
        <v>0</v>
      </c>
      <c r="AL4" s="29">
        <f t="shared" ref="AL4:AL5" si="13">IF(ISERROR(AV4*AK4),"",AV4*AK4)</f>
        <v>0</v>
      </c>
      <c r="AM4" s="27"/>
      <c r="AN4" s="52">
        <v>0</v>
      </c>
      <c r="AO4" s="29">
        <f t="shared" ref="AO4:AO5" si="14">IF(ISERROR(AV4*AN4),"",AV4*AN4)</f>
        <v>0</v>
      </c>
      <c r="AP4" s="27"/>
      <c r="AQ4" s="49"/>
      <c r="AR4" s="49">
        <v>0</v>
      </c>
      <c r="AS4" s="48">
        <f>IF(ISERROR(AL4+AO4+AR4),"",AL4+AO4+AR4)</f>
        <v>0</v>
      </c>
      <c r="AT4" s="48">
        <f t="shared" ref="AT4:AT5" si="15">IF(ISERROR(V4+AS4),"",V4+AS4)</f>
        <v>7</v>
      </c>
      <c r="AU4" s="50">
        <f>IF(ISERROR((AV4-AT4)/AV4),"",(AV4-AT4)/AV4)</f>
        <v>0.19539999999999999</v>
      </c>
      <c r="AV4" s="43">
        <v>8.6999999999999993</v>
      </c>
      <c r="AW4" s="9"/>
      <c r="AX4" s="29">
        <f t="shared" si="3"/>
        <v>0</v>
      </c>
      <c r="AY4" s="29">
        <f t="shared" si="4"/>
        <v>0</v>
      </c>
      <c r="BA4" s="3"/>
      <c r="BB4" s="3"/>
    </row>
    <row r="5" spans="1:54" ht="45.75" customHeight="1">
      <c r="A5" s="27">
        <v>4</v>
      </c>
      <c r="B5" s="28"/>
      <c r="C5" s="28"/>
      <c r="D5" s="27" t="s">
        <v>4</v>
      </c>
      <c r="E5" s="28"/>
      <c r="F5" s="27" t="s">
        <v>5</v>
      </c>
      <c r="G5" s="27" t="s">
        <v>58</v>
      </c>
      <c r="H5" s="27" t="s">
        <v>59</v>
      </c>
      <c r="I5" s="27" t="s">
        <v>58</v>
      </c>
      <c r="J5" s="27" t="s">
        <v>53</v>
      </c>
      <c r="K5" s="27" t="s">
        <v>54</v>
      </c>
      <c r="L5" s="56" t="s">
        <v>60</v>
      </c>
      <c r="M5" s="27" t="s">
        <v>63</v>
      </c>
      <c r="N5" s="27"/>
      <c r="O5" s="27"/>
      <c r="P5" s="54" t="s">
        <v>67</v>
      </c>
      <c r="Q5" s="55"/>
      <c r="R5" s="27" t="s">
        <v>44</v>
      </c>
      <c r="S5" s="39">
        <v>56</v>
      </c>
      <c r="T5" s="51">
        <v>8</v>
      </c>
      <c r="U5" s="41"/>
      <c r="V5" s="42">
        <f t="shared" si="5"/>
        <v>7</v>
      </c>
      <c r="W5" s="43"/>
      <c r="X5" s="27" t="s">
        <v>3</v>
      </c>
      <c r="Y5" s="40">
        <v>61</v>
      </c>
      <c r="Z5" s="40">
        <v>40</v>
      </c>
      <c r="AA5" s="40">
        <v>47</v>
      </c>
      <c r="AB5" s="44">
        <v>2</v>
      </c>
      <c r="AC5" s="45">
        <v>12</v>
      </c>
      <c r="AD5" s="46">
        <f t="shared" ref="AD5" si="16">IF(Y5="","",Y5*Z5*AA5/1000000)</f>
        <v>0.115</v>
      </c>
      <c r="AE5" s="47">
        <f t="shared" ref="AE5" si="17">IF(AC5="","",65/AD5*AC5)</f>
        <v>6783</v>
      </c>
      <c r="AF5" s="27"/>
      <c r="AG5" s="48">
        <f t="shared" ref="AG5" si="18">IF(ISERROR(AF5/AE5),"",AF5/AE5)</f>
        <v>0</v>
      </c>
      <c r="AH5" s="27"/>
      <c r="AI5" s="49">
        <v>0</v>
      </c>
      <c r="AJ5" s="48">
        <f t="shared" si="0"/>
        <v>0</v>
      </c>
      <c r="AK5" s="30">
        <v>0</v>
      </c>
      <c r="AL5" s="29">
        <f t="shared" si="13"/>
        <v>0</v>
      </c>
      <c r="AM5" s="27"/>
      <c r="AN5" s="52">
        <v>0</v>
      </c>
      <c r="AO5" s="29">
        <f t="shared" si="14"/>
        <v>0</v>
      </c>
      <c r="AP5" s="27"/>
      <c r="AQ5" s="49"/>
      <c r="AR5" s="49">
        <v>0</v>
      </c>
      <c r="AS5" s="48">
        <f t="shared" ref="AS5" si="19">IF(ISERROR(AL5+AO5+AR5),"",AL5+AO5+AR5)</f>
        <v>0</v>
      </c>
      <c r="AT5" s="48">
        <f t="shared" si="15"/>
        <v>7</v>
      </c>
      <c r="AU5" s="50">
        <f t="shared" ref="AU5" si="20">IF(ISERROR((AV5-AT5)/AV5),"",(AV5-AT5)/AV5)</f>
        <v>0.19539999999999999</v>
      </c>
      <c r="AV5" s="43">
        <v>8.6999999999999993</v>
      </c>
      <c r="AW5" s="9"/>
      <c r="AX5" s="29">
        <f t="shared" si="3"/>
        <v>0</v>
      </c>
      <c r="AY5" s="29">
        <f t="shared" si="4"/>
        <v>0</v>
      </c>
      <c r="BA5" s="3"/>
      <c r="BB5" s="3"/>
    </row>
  </sheetData>
  <sheetProtection insertRows="0" deleteRows="0" sort="0"/>
  <protectedRanges>
    <protectedRange sqref="AP3:AW5 Q2:AJ5 A2:J244 M6:AW244 M2:O5 AM2:AM3 AP2:AS2 AU2:AW2 AM4:AN5" name="Range1"/>
    <protectedRange sqref="K2:K249" name="Range1_1"/>
    <protectedRange sqref="L2:L244" name="Range1_2"/>
    <protectedRange sqref="AK4:AL4" name="Range1_3"/>
    <protectedRange sqref="AK3:AL3 AK5:AL5" name="Range1_4"/>
    <protectedRange sqref="AN2:AO3 AO4:AO5" name="Range1_5"/>
    <protectedRange sqref="AT2" name="Range1_6"/>
    <protectedRange sqref="AK2:AL2" name="Range1_7"/>
    <protectedRange sqref="P2:P5" name="Range1_8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2025-09-12T02:58:16Z</dcterms:modified>
</cp:coreProperties>
</file>