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6" i="1" l="1"/>
  <c r="BC16" i="1"/>
  <c r="AX16" i="1"/>
  <c r="AT16" i="1"/>
  <c r="AQ16" i="1"/>
  <c r="AO16" i="1"/>
  <c r="AM16" i="1"/>
  <c r="AI16" i="1"/>
  <c r="AJ16" i="1" s="1"/>
  <c r="AD16" i="1"/>
  <c r="AE16" i="1" s="1"/>
  <c r="AG16" i="1" s="1"/>
  <c r="U16" i="1"/>
  <c r="BF15" i="1"/>
  <c r="BC15" i="1"/>
  <c r="AX15" i="1"/>
  <c r="AT15" i="1"/>
  <c r="AQ15" i="1"/>
  <c r="AO15" i="1"/>
  <c r="AM15" i="1"/>
  <c r="AI15" i="1"/>
  <c r="AJ15" i="1" s="1"/>
  <c r="AD15" i="1"/>
  <c r="AE15" i="1" s="1"/>
  <c r="AG15" i="1" s="1"/>
  <c r="U15" i="1"/>
  <c r="BF14" i="1"/>
  <c r="BC14" i="1"/>
  <c r="AX14" i="1"/>
  <c r="AT14" i="1"/>
  <c r="AQ14" i="1"/>
  <c r="AO14" i="1"/>
  <c r="AM14" i="1"/>
  <c r="AI14" i="1"/>
  <c r="AJ14" i="1" s="1"/>
  <c r="AD14" i="1"/>
  <c r="AE14" i="1" s="1"/>
  <c r="AG14" i="1" s="1"/>
  <c r="U14" i="1"/>
  <c r="BF13" i="1"/>
  <c r="BC13" i="1"/>
  <c r="AX13" i="1"/>
  <c r="AT13" i="1"/>
  <c r="AQ13" i="1"/>
  <c r="AO13" i="1"/>
  <c r="AM13" i="1"/>
  <c r="AJ13" i="1"/>
  <c r="AI13" i="1"/>
  <c r="AD13" i="1"/>
  <c r="AE13" i="1" s="1"/>
  <c r="AG13" i="1" s="1"/>
  <c r="AK13" i="1" s="1"/>
  <c r="U13" i="1"/>
  <c r="BF12" i="1"/>
  <c r="BC12" i="1"/>
  <c r="AX12" i="1"/>
  <c r="AT12" i="1"/>
  <c r="AQ12" i="1"/>
  <c r="AO12" i="1"/>
  <c r="AM12" i="1"/>
  <c r="AJ12" i="1"/>
  <c r="AI12" i="1"/>
  <c r="AD12" i="1"/>
  <c r="AE12" i="1" s="1"/>
  <c r="AG12" i="1" s="1"/>
  <c r="U12" i="1"/>
  <c r="BF11" i="1"/>
  <c r="BC11" i="1"/>
  <c r="AX11" i="1"/>
  <c r="AT11" i="1"/>
  <c r="AQ11" i="1"/>
  <c r="AO11" i="1"/>
  <c r="AM11" i="1"/>
  <c r="AI11" i="1"/>
  <c r="AJ11" i="1" s="1"/>
  <c r="AD11" i="1"/>
  <c r="AE11" i="1" s="1"/>
  <c r="AG11" i="1" s="1"/>
  <c r="U11" i="1"/>
  <c r="BF10" i="1"/>
  <c r="BC10" i="1"/>
  <c r="AX10" i="1"/>
  <c r="AT10" i="1"/>
  <c r="AQ10" i="1"/>
  <c r="AO10" i="1"/>
  <c r="AM10" i="1"/>
  <c r="AI10" i="1"/>
  <c r="AJ10" i="1" s="1"/>
  <c r="AD10" i="1"/>
  <c r="AE10" i="1" s="1"/>
  <c r="AG10" i="1" s="1"/>
  <c r="U10" i="1"/>
  <c r="BF9" i="1"/>
  <c r="BC9" i="1"/>
  <c r="AX9" i="1"/>
  <c r="AT9" i="1"/>
  <c r="AQ9" i="1"/>
  <c r="AO9" i="1"/>
  <c r="AM9" i="1"/>
  <c r="AJ9" i="1"/>
  <c r="AI9" i="1"/>
  <c r="AD9" i="1"/>
  <c r="AE9" i="1" s="1"/>
  <c r="AG9" i="1" s="1"/>
  <c r="U9" i="1"/>
  <c r="BF8" i="1"/>
  <c r="BC8" i="1"/>
  <c r="AX8" i="1"/>
  <c r="AT8" i="1"/>
  <c r="AQ8" i="1"/>
  <c r="AO8" i="1"/>
  <c r="AM8" i="1"/>
  <c r="AI8" i="1"/>
  <c r="AJ8" i="1" s="1"/>
  <c r="AD8" i="1"/>
  <c r="AE8" i="1" s="1"/>
  <c r="AG8" i="1" s="1"/>
  <c r="U8" i="1"/>
  <c r="BF7" i="1"/>
  <c r="BC7" i="1"/>
  <c r="AX7" i="1"/>
  <c r="AT7" i="1"/>
  <c r="AQ7" i="1"/>
  <c r="AO7" i="1"/>
  <c r="AM7" i="1"/>
  <c r="AI7" i="1"/>
  <c r="AJ7" i="1" s="1"/>
  <c r="AD7" i="1"/>
  <c r="AE7" i="1" s="1"/>
  <c r="AG7" i="1" s="1"/>
  <c r="U7" i="1"/>
  <c r="BF6" i="1"/>
  <c r="BC6" i="1"/>
  <c r="AX6" i="1"/>
  <c r="AT6" i="1"/>
  <c r="AQ6" i="1"/>
  <c r="AO6" i="1"/>
  <c r="AM6" i="1"/>
  <c r="AI6" i="1"/>
  <c r="AJ6" i="1" s="1"/>
  <c r="AD6" i="1"/>
  <c r="AE6" i="1" s="1"/>
  <c r="AG6" i="1" s="1"/>
  <c r="U6" i="1"/>
  <c r="BF5" i="1"/>
  <c r="BC5" i="1"/>
  <c r="AX5" i="1"/>
  <c r="AT5" i="1"/>
  <c r="AQ5" i="1"/>
  <c r="AO5" i="1"/>
  <c r="AM5" i="1"/>
  <c r="AJ5" i="1"/>
  <c r="AI5" i="1"/>
  <c r="AD5" i="1"/>
  <c r="AE5" i="1" s="1"/>
  <c r="AG5" i="1" s="1"/>
  <c r="AK5" i="1" s="1"/>
  <c r="U5" i="1"/>
  <c r="BF4" i="1"/>
  <c r="BC4" i="1"/>
  <c r="AX4" i="1"/>
  <c r="AT4" i="1"/>
  <c r="AQ4" i="1"/>
  <c r="AO4" i="1"/>
  <c r="AM4" i="1"/>
  <c r="AI4" i="1"/>
  <c r="AJ4" i="1" s="1"/>
  <c r="AD4" i="1"/>
  <c r="AE4" i="1" s="1"/>
  <c r="AG4" i="1" s="1"/>
  <c r="U4" i="1"/>
  <c r="BF3" i="1"/>
  <c r="BC3" i="1"/>
  <c r="AX3" i="1"/>
  <c r="AT3" i="1"/>
  <c r="AQ3" i="1"/>
  <c r="AO3" i="1"/>
  <c r="AM3" i="1"/>
  <c r="AI3" i="1"/>
  <c r="AJ3" i="1" s="1"/>
  <c r="AD3" i="1"/>
  <c r="AE3" i="1" s="1"/>
  <c r="AG3" i="1" s="1"/>
  <c r="U3" i="1"/>
  <c r="BF2" i="1"/>
  <c r="BC2" i="1"/>
  <c r="AX2" i="1"/>
  <c r="AT2" i="1"/>
  <c r="AQ2" i="1"/>
  <c r="AO2" i="1"/>
  <c r="AM2" i="1"/>
  <c r="AI2" i="1"/>
  <c r="AJ2" i="1" s="1"/>
  <c r="AD2" i="1"/>
  <c r="AE2" i="1" s="1"/>
  <c r="AG2" i="1" s="1"/>
  <c r="U2" i="1"/>
  <c r="AU9" i="1" l="1"/>
  <c r="AK9" i="1"/>
  <c r="AU5" i="1"/>
  <c r="AU13" i="1"/>
  <c r="AU15" i="1"/>
  <c r="AK2" i="1"/>
  <c r="AK10" i="1"/>
  <c r="AK14" i="1"/>
  <c r="AV14" i="1" s="1"/>
  <c r="AU12" i="1"/>
  <c r="AU3" i="1"/>
  <c r="AK4" i="1"/>
  <c r="AU7" i="1"/>
  <c r="AK8" i="1"/>
  <c r="AU11" i="1"/>
  <c r="AK12" i="1"/>
  <c r="AV12" i="1" s="1"/>
  <c r="BE12" i="1" s="1"/>
  <c r="AU16" i="1"/>
  <c r="AK6" i="1"/>
  <c r="AU4" i="1"/>
  <c r="AU8" i="1"/>
  <c r="AU2" i="1"/>
  <c r="AV2" i="1" s="1"/>
  <c r="AK3" i="1"/>
  <c r="AV3" i="1" s="1"/>
  <c r="BE3" i="1" s="1"/>
  <c r="AU6" i="1"/>
  <c r="AK7" i="1"/>
  <c r="AU10" i="1"/>
  <c r="AK11" i="1"/>
  <c r="AV11" i="1" s="1"/>
  <c r="AW11" i="1" s="1"/>
  <c r="AU14" i="1"/>
  <c r="AK15" i="1"/>
  <c r="AV15" i="1" s="1"/>
  <c r="BE15" i="1" s="1"/>
  <c r="AK16" i="1"/>
  <c r="AW15" i="1"/>
  <c r="AV6" i="1"/>
  <c r="AV5" i="1"/>
  <c r="AV9" i="1"/>
  <c r="AV13" i="1"/>
  <c r="BE11" i="1"/>
  <c r="AV7" i="1" l="1"/>
  <c r="AV4" i="1"/>
  <c r="BE4" i="1" s="1"/>
  <c r="AV10" i="1"/>
  <c r="AV16" i="1"/>
  <c r="AW12" i="1"/>
  <c r="AW4" i="1"/>
  <c r="AW3" i="1"/>
  <c r="AV8" i="1"/>
  <c r="BE9" i="1"/>
  <c r="AW9" i="1"/>
  <c r="BE6" i="1"/>
  <c r="AW6" i="1"/>
  <c r="BE5" i="1"/>
  <c r="AW5" i="1"/>
  <c r="BE2" i="1"/>
  <c r="AW2" i="1"/>
  <c r="BE14" i="1"/>
  <c r="AW14" i="1"/>
  <c r="BE13" i="1"/>
  <c r="AW13" i="1"/>
  <c r="BE10" i="1"/>
  <c r="AW10" i="1"/>
  <c r="BE16" i="1" l="1"/>
  <c r="AW16" i="1"/>
  <c r="BE7" i="1"/>
  <c r="AW7" i="1"/>
  <c r="AW8" i="1"/>
  <c r="BE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<sst xmlns="http://schemas.openxmlformats.org/spreadsheetml/2006/main" count="253" uniqueCount="126">
  <si>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</si>
  <si>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</si>
  <si>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</si>
  <si>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</si>
  <si>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</si>
  <si>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</si>
  <si>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</si>
  <si>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</si>
  <si>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</si>
  <si>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</si>
  <si>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</si>
  <si>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</si>
  <si>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</si>
  <si>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</si>
  <si>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</si>
  <si>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</si>
  <si>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</si>
  <si>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</si>
  <si>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</si>
  <si>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</si>
  <si>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</si>
  <si>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</si>
  <si>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</si>
  <si>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</si>
  <si>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</si>
  <si>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</si>
  <si>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</si>
  <si>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</si>
  <si>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</si>
  <si>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</si>
  <si>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</si>
  <si>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</si>
  <si>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</si>
  <si>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</si>
  <si>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</si>
  <si>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</si>
  <si>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</si>
  <si>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</si>
  <si>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</si>
  <si>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</si>
  <si>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</si>
  <si>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</si>
  <si>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</si>
  <si>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</si>
  <si>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</si>
  <si>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</si>
  <si>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</si>
  <si>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</si>
  <si>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</si>
  <si>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</si>
  <si>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</si>
  <si>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</si>
  <si>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</si>
  <si>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</si>
  <si>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</si>
  <si>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</si>
  <si>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</si>
  <si>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</si>
  <si>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510 Design</t>
    <phoneticPr fontId="2" type="noConversion"/>
  </si>
  <si>
    <t>QUILT</t>
  </si>
  <si>
    <t>Crinkle</t>
    <phoneticPr fontId="2" type="noConversion"/>
  </si>
  <si>
    <t xml:space="preserve">100% Polyester 510 Design Crinkle Quilt  Set </t>
    <phoneticPr fontId="2" type="noConversion"/>
  </si>
  <si>
    <t xml:space="preserve">Crinkle Quilt  Set </t>
    <phoneticPr fontId="2" type="noConversion"/>
  </si>
  <si>
    <t>Face: polyester crinkle
Back: 75 gsm MF
Filling: 90 gsm polyfill</t>
    <phoneticPr fontId="2" type="noConversion"/>
  </si>
  <si>
    <t xml:space="preserve">100% polyester </t>
    <phoneticPr fontId="2" type="noConversion"/>
  </si>
  <si>
    <t>Twin/Twin XL: 66x90/20x26"</t>
    <phoneticPr fontId="2" type="noConversion"/>
  </si>
  <si>
    <t>Light Gray</t>
    <phoneticPr fontId="2" type="noConversion"/>
  </si>
  <si>
    <t>KL14-3822</t>
    <phoneticPr fontId="2" type="noConversion"/>
  </si>
  <si>
    <t>Piece</t>
  </si>
  <si>
    <t>Rolled</t>
  </si>
  <si>
    <t>9404.40.9022</t>
    <phoneticPr fontId="2" type="noConversion"/>
  </si>
  <si>
    <t>510 Design</t>
  </si>
  <si>
    <t>Crinkle</t>
    <phoneticPr fontId="2" type="noConversion"/>
  </si>
  <si>
    <t xml:space="preserve">100% Polyester 510 Design Crinkle Quilt  Set </t>
    <phoneticPr fontId="2" type="noConversion"/>
  </si>
  <si>
    <t>Face: polyester crinkle
Back: 75 gsm MF
Filling: 90 gsm polyfill</t>
    <phoneticPr fontId="2" type="noConversion"/>
  </si>
  <si>
    <t xml:space="preserve">100% polyester </t>
    <phoneticPr fontId="2" type="noConversion"/>
  </si>
  <si>
    <t>Full/Queen: 90x90/20x26" (2)</t>
    <phoneticPr fontId="2" type="noConversion"/>
  </si>
  <si>
    <t>KL14-3823</t>
  </si>
  <si>
    <t>9404.40.9022</t>
    <phoneticPr fontId="2" type="noConversion"/>
  </si>
  <si>
    <t>Face: polyester crinkle
Back: 75 gsm MF
Filling: 90 gsm polyfill</t>
    <phoneticPr fontId="2" type="noConversion"/>
  </si>
  <si>
    <t xml:space="preserve">100% polyester </t>
    <phoneticPr fontId="2" type="noConversion"/>
  </si>
  <si>
    <t>King/Cal King: 104x90/20x36" (2)</t>
    <phoneticPr fontId="2" type="noConversion"/>
  </si>
  <si>
    <t>KL14-3824</t>
  </si>
  <si>
    <t>Crinkle</t>
    <phoneticPr fontId="2" type="noConversion"/>
  </si>
  <si>
    <t xml:space="preserve">100% Polyester 510 Design Crinkle Quilt  Set </t>
    <phoneticPr fontId="2" type="noConversion"/>
  </si>
  <si>
    <t xml:space="preserve">Crinkle Quilt  Set </t>
    <phoneticPr fontId="2" type="noConversion"/>
  </si>
  <si>
    <t>Twin/Twin XL: 66x90/20x26"</t>
    <phoneticPr fontId="2" type="noConversion"/>
  </si>
  <si>
    <t>Blue</t>
    <phoneticPr fontId="2" type="noConversion"/>
  </si>
  <si>
    <t>KL14-3825</t>
  </si>
  <si>
    <t>Crinkle</t>
    <phoneticPr fontId="2" type="noConversion"/>
  </si>
  <si>
    <t>Full/Queen: 90x90/20x26" (2)</t>
    <phoneticPr fontId="2" type="noConversion"/>
  </si>
  <si>
    <t>Blue</t>
    <phoneticPr fontId="2" type="noConversion"/>
  </si>
  <si>
    <t>KL14-3826</t>
  </si>
  <si>
    <t>9404.40.9022</t>
    <phoneticPr fontId="2" type="noConversion"/>
  </si>
  <si>
    <t>Face: polyester crinkle
Back: 75 gsm MF
Filling: 90 gsm polyfill</t>
    <phoneticPr fontId="2" type="noConversion"/>
  </si>
  <si>
    <t xml:space="preserve">100% polyester </t>
    <phoneticPr fontId="2" type="noConversion"/>
  </si>
  <si>
    <t>King/Cal King: 104x90/20x36" (2)</t>
    <phoneticPr fontId="2" type="noConversion"/>
  </si>
  <si>
    <t>KL14-3827</t>
  </si>
  <si>
    <t xml:space="preserve">Crinkle Quilt  Set </t>
    <phoneticPr fontId="2" type="noConversion"/>
  </si>
  <si>
    <t>Khaki</t>
    <phoneticPr fontId="2" type="noConversion"/>
  </si>
  <si>
    <t>KL14-3828</t>
  </si>
  <si>
    <t>9404.40.9022</t>
    <phoneticPr fontId="2" type="noConversion"/>
  </si>
  <si>
    <t>KL14-3829</t>
  </si>
  <si>
    <t>Face: polyester crinkle
Back: 75 gsm MF
Filling: 90 gsm polyfill</t>
    <phoneticPr fontId="2" type="noConversion"/>
  </si>
  <si>
    <t>King/Cal King: 104x90/20x36" (2)</t>
    <phoneticPr fontId="2" type="noConversion"/>
  </si>
  <si>
    <t>KL14-3830</t>
  </si>
  <si>
    <t>Farrah Floral</t>
    <phoneticPr fontId="2" type="noConversion"/>
  </si>
  <si>
    <t xml:space="preserve">100% Polyester 510 Design Farrah Floral Quilt  Set </t>
    <phoneticPr fontId="2" type="noConversion"/>
  </si>
  <si>
    <t xml:space="preserve">Farrah Floral Quilt  Set </t>
    <phoneticPr fontId="2" type="noConversion"/>
  </si>
  <si>
    <t xml:space="preserve">Single layer coverlet:
100% polyester </t>
    <phoneticPr fontId="2" type="noConversion"/>
  </si>
  <si>
    <t>Twin/Twin XL: 66x90/20x26"</t>
    <phoneticPr fontId="2" type="noConversion"/>
  </si>
  <si>
    <t>Green</t>
    <phoneticPr fontId="2" type="noConversion"/>
  </si>
  <si>
    <t>KL14-3831</t>
  </si>
  <si>
    <t>Farrah Floral</t>
  </si>
  <si>
    <t xml:space="preserve">Single layer coverlet:
100% polyester </t>
    <phoneticPr fontId="2" type="noConversion"/>
  </si>
  <si>
    <t>KL14-3832</t>
  </si>
  <si>
    <t xml:space="preserve">100% Polyester 510 Design Farrah Floral Quilt  Set </t>
    <phoneticPr fontId="2" type="noConversion"/>
  </si>
  <si>
    <t>Green</t>
    <phoneticPr fontId="2" type="noConversion"/>
  </si>
  <si>
    <t>KL14-3833</t>
  </si>
  <si>
    <t xml:space="preserve">Farrah Floral Quilt  Set </t>
    <phoneticPr fontId="2" type="noConversion"/>
  </si>
  <si>
    <t>KL14-3834</t>
  </si>
  <si>
    <t xml:space="preserve">100% Polyester 510 Design Farrah Floral Quilt  Set </t>
    <phoneticPr fontId="2" type="noConversion"/>
  </si>
  <si>
    <t xml:space="preserve">Single layer coverlet:
100% polyester </t>
    <phoneticPr fontId="2" type="noConversion"/>
  </si>
  <si>
    <t>KL14-3835</t>
  </si>
  <si>
    <t>Blue</t>
    <phoneticPr fontId="2" type="noConversion"/>
  </si>
  <si>
    <t>KL14-3836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</si>
</sst>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7" fontId="7" fillId="7" borderId="3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3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3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3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vertical="center" wrapText="1"/>
    </xf>
    <xf numFmtId="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10</xdr:row>
      <xdr:rowOff>149752</xdr:rowOff>
    </xdr:from>
    <xdr:to>
      <xdr:col>1</xdr:col>
      <xdr:colOff>1638300</xdr:colOff>
      <xdr:row>13</xdr:row>
      <xdr:rowOff>48495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C0EE6859-F5F7-106D-BBFE-422A9DAE9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6617227"/>
          <a:ext cx="1476375" cy="10988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219074</xdr:rowOff>
    </xdr:from>
    <xdr:to>
      <xdr:col>1</xdr:col>
      <xdr:colOff>1726705</xdr:colOff>
      <xdr:row>3</xdr:row>
      <xdr:rowOff>190500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0106AB0-60B5-32A1-BC55-894F92C3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1457324"/>
          <a:ext cx="1631455" cy="1200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5DS%20Quilt%20set%20Commitment%20Sheet%2009%202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PLAN"/>
      <sheetName val="quote"/>
      <sheetName val="Cassie 07 03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6"/>
  <sheetViews>
    <sheetView tabSelected="1" zoomScale="80" zoomScaleNormal="80" workbookViewId="0">
      <selection activeCell="I11" sqref="I11"/>
    </sheetView>
  </sheetViews>
  <sheetFormatPr defaultColWidth="9.140625" defaultRowHeight="15" x14ac:dyDescent="0.25"/>
  <cols>
    <col min="1" max="1" width="10.140625" style="1" customWidth="1"/>
    <col min="2" max="2" width="26.7109375" style="2" customWidth="1"/>
    <col min="3" max="4" width="12.5703125" style="2" customWidth="1"/>
    <col min="5" max="5" width="13.140625" style="2" customWidth="1"/>
    <col min="6" max="6" width="11.28515625" style="2" customWidth="1"/>
    <col min="7" max="7" width="13.7109375" style="2" customWidth="1"/>
    <col min="8" max="8" width="25.42578125" style="2" customWidth="1"/>
    <col min="9" max="9" width="23.85546875" style="2" customWidth="1"/>
    <col min="10" max="10" width="25" style="2" customWidth="1"/>
    <col min="11" max="11" width="16.28515625" style="3" customWidth="1"/>
    <col min="12" max="12" width="26.140625" style="2" customWidth="1"/>
    <col min="13" max="13" width="12.28515625" style="2" customWidth="1"/>
    <col min="14" max="15" width="9.7109375" style="2" customWidth="1"/>
    <col min="16" max="16" width="11.5703125" style="2" customWidth="1"/>
    <col min="17" max="17" width="17.42578125" style="2" customWidth="1"/>
    <col min="18" max="18" width="10.1406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2.5703125" style="2" customWidth="1"/>
    <col min="35" max="35" width="11.285156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140625" style="10" customWidth="1"/>
    <col min="50" max="50" width="7.85546875" style="6" customWidth="1"/>
    <col min="51" max="51" width="9.5703125" style="6" customWidth="1"/>
    <col min="52" max="52" width="10.140625" style="6" customWidth="1"/>
    <col min="53" max="53" width="7.7109375" style="6" customWidth="1"/>
    <col min="54" max="55" width="12.140625" style="10" customWidth="1"/>
    <col min="56" max="56" width="12.140625" style="6" customWidth="1"/>
    <col min="57" max="58" width="12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51.75" customHeight="1" x14ac:dyDescent="0.25">
      <c r="A2" s="39">
        <v>1</v>
      </c>
      <c r="B2" s="40"/>
      <c r="C2" s="40"/>
      <c r="D2" s="41" t="s">
        <v>58</v>
      </c>
      <c r="E2" s="40"/>
      <c r="F2" s="40" t="s">
        <v>59</v>
      </c>
      <c r="G2" s="41" t="s">
        <v>60</v>
      </c>
      <c r="H2" s="42" t="s">
        <v>61</v>
      </c>
      <c r="I2" s="43" t="s">
        <v>62</v>
      </c>
      <c r="J2" s="41" t="s">
        <v>63</v>
      </c>
      <c r="K2" s="44" t="s">
        <v>64</v>
      </c>
      <c r="L2" s="45" t="s">
        <v>65</v>
      </c>
      <c r="M2" s="46" t="s">
        <v>66</v>
      </c>
      <c r="N2" s="40"/>
      <c r="O2" s="40"/>
      <c r="P2" s="47" t="s">
        <v>67</v>
      </c>
      <c r="Q2" s="40"/>
      <c r="R2" s="40" t="s">
        <v>68</v>
      </c>
      <c r="S2" s="48">
        <v>57.3</v>
      </c>
      <c r="T2" s="49">
        <v>8.1</v>
      </c>
      <c r="U2" s="50">
        <f>IF(ISERROR(S2/T2),"",S2/T2)</f>
        <v>7.0740740740740744</v>
      </c>
      <c r="V2" s="51">
        <v>7.07</v>
      </c>
      <c r="W2" s="12"/>
      <c r="X2" s="52" t="s">
        <v>69</v>
      </c>
      <c r="Y2" s="52">
        <v>40</v>
      </c>
      <c r="Z2" s="52">
        <v>36</v>
      </c>
      <c r="AA2" s="52">
        <v>18</v>
      </c>
      <c r="AB2" s="49">
        <v>5</v>
      </c>
      <c r="AC2" s="53">
        <v>2</v>
      </c>
      <c r="AD2" s="54">
        <f>IF(Y2="","",Y2*Z2*AA2/1000000)</f>
        <v>2.5919999999999999E-2</v>
      </c>
      <c r="AE2" s="55">
        <f>IF(AC2="","",65/AD2*AC2)</f>
        <v>5015.4320987654328</v>
      </c>
      <c r="AF2" s="40">
        <v>2400</v>
      </c>
      <c r="AG2" s="56">
        <f>IF(ISERROR(AF2/AE2),"",AF2/AE2)</f>
        <v>0.47852307692307688</v>
      </c>
      <c r="AH2" s="41" t="s">
        <v>70</v>
      </c>
      <c r="AI2" s="57">
        <f>12.8%+30%</f>
        <v>0.42799999999999999</v>
      </c>
      <c r="AJ2" s="56">
        <f>IF(ISERROR(V2*AI2),"",V2*AI2)</f>
        <v>3.02596</v>
      </c>
      <c r="AK2" s="56">
        <f t="shared" ref="AK2:AK16" si="0">IF(ISERROR(V2+AG2+AJ2),"",V2+AG2+AJ2)</f>
        <v>10.574483076923077</v>
      </c>
      <c r="AL2" s="57">
        <v>0.1</v>
      </c>
      <c r="AM2" s="56">
        <f t="shared" ref="AM2:AM16" si="1">IF(ISERROR(AY2*AL2),"",AY2*AL2)</f>
        <v>1.6140000000000001</v>
      </c>
      <c r="AN2" s="57">
        <v>0.04</v>
      </c>
      <c r="AO2" s="56">
        <f t="shared" ref="AO2:AO16" si="2">IF(ISERROR(AY2*AN2),"",AY2*AN2)</f>
        <v>0.64560000000000006</v>
      </c>
      <c r="AP2" s="57">
        <v>0</v>
      </c>
      <c r="AQ2" s="56">
        <f t="shared" ref="AQ2:AQ16" si="3">IF(ISERROR(AY2*AP2),"",AY2*AP2)</f>
        <v>0</v>
      </c>
      <c r="AR2" s="40">
        <v>0</v>
      </c>
      <c r="AS2" s="10">
        <v>0</v>
      </c>
      <c r="AT2" s="56">
        <f>IF(ISERROR(AY2*AS3),"",AY2*AS3)</f>
        <v>0</v>
      </c>
      <c r="AU2" s="56">
        <f>IF(ISERROR(AM2+AO2+AQ2+AT2),"",AM2+AO2+AQ2+AT2)</f>
        <v>2.2596000000000003</v>
      </c>
      <c r="AV2" s="56">
        <f t="shared" ref="AV2:AV16" si="4">IF(ISERROR(AK2+AU2),"",AK2+AU2)</f>
        <v>12.834083076923077</v>
      </c>
      <c r="AW2" s="58">
        <f>IF(ISERROR((AY2-AV2)/AY2),"",(AY2-AV2)/AY2)</f>
        <v>0.20482756648555905</v>
      </c>
      <c r="AX2" s="56">
        <f>IF(BB2="","",BA2*(1-BB2))</f>
        <v>16.137310000000003</v>
      </c>
      <c r="AY2" s="12">
        <v>16.14</v>
      </c>
      <c r="AZ2" s="12"/>
      <c r="BA2" s="12">
        <v>59.99</v>
      </c>
      <c r="BB2" s="57">
        <v>0.73099999999999998</v>
      </c>
      <c r="BC2" s="58">
        <f>IF(ISERROR((BA2-AY2)/BA2),"",(BA2-AY2)/BA2)</f>
        <v>0.73095515919319887</v>
      </c>
      <c r="BD2" s="11">
        <v>774</v>
      </c>
      <c r="BE2" s="56">
        <f>IF(ISERROR(AV2*BD2),"",AV2*BD2)</f>
        <v>9933.5803015384627</v>
      </c>
      <c r="BF2" s="56">
        <f>IF(ISERROR(AY2*BD2),"",AY2*BD2)</f>
        <v>12492.36</v>
      </c>
      <c r="BH2" s="2"/>
      <c r="BI2" s="2"/>
    </row>
    <row r="3" spans="1:61" ht="45" x14ac:dyDescent="0.25">
      <c r="A3" s="39">
        <v>2</v>
      </c>
      <c r="B3" s="40"/>
      <c r="C3" s="40"/>
      <c r="D3" s="40" t="s">
        <v>71</v>
      </c>
      <c r="E3" s="40"/>
      <c r="F3" s="40" t="s">
        <v>59</v>
      </c>
      <c r="G3" s="41" t="s">
        <v>72</v>
      </c>
      <c r="H3" s="42" t="s">
        <v>73</v>
      </c>
      <c r="I3" s="43" t="s">
        <v>62</v>
      </c>
      <c r="J3" s="41" t="s">
        <v>74</v>
      </c>
      <c r="K3" s="44" t="s">
        <v>75</v>
      </c>
      <c r="L3" s="45" t="s">
        <v>76</v>
      </c>
      <c r="M3" s="46" t="s">
        <v>66</v>
      </c>
      <c r="N3" s="40"/>
      <c r="O3" s="40"/>
      <c r="P3" s="47" t="s">
        <v>77</v>
      </c>
      <c r="Q3" s="40"/>
      <c r="R3" s="40" t="s">
        <v>68</v>
      </c>
      <c r="S3" s="48">
        <v>77.599999999999994</v>
      </c>
      <c r="T3" s="49">
        <v>8.1</v>
      </c>
      <c r="U3" s="50">
        <f t="shared" ref="U3:U16" si="5">IF(ISERROR(S3/T3),"",S3/T3)</f>
        <v>9.5802469135802468</v>
      </c>
      <c r="V3" s="51">
        <v>9.58</v>
      </c>
      <c r="W3" s="12"/>
      <c r="X3" s="52" t="s">
        <v>69</v>
      </c>
      <c r="Y3" s="52">
        <v>44</v>
      </c>
      <c r="Z3" s="52">
        <v>41</v>
      </c>
      <c r="AA3" s="52">
        <v>21</v>
      </c>
      <c r="AB3" s="49">
        <v>5</v>
      </c>
      <c r="AC3" s="11">
        <v>2</v>
      </c>
      <c r="AD3" s="54">
        <f t="shared" ref="AD3:AD16" si="6">IF(Y3="","",Y3*Z3*AA3/1000000)</f>
        <v>3.7884000000000001E-2</v>
      </c>
      <c r="AE3" s="55">
        <f t="shared" ref="AE3:AE16" si="7">IF(AC3="","",65/AD3*AC3)</f>
        <v>3431.5278217717241</v>
      </c>
      <c r="AF3" s="40">
        <v>2400</v>
      </c>
      <c r="AG3" s="56">
        <f t="shared" ref="AG3:AG16" si="8">IF(ISERROR(AF3/AE3),"",AF3/AE3)</f>
        <v>0.69939692307692314</v>
      </c>
      <c r="AH3" s="41" t="s">
        <v>78</v>
      </c>
      <c r="AI3" s="57">
        <f t="shared" ref="AI3:AI16" si="9">12.8%+30%</f>
        <v>0.42799999999999999</v>
      </c>
      <c r="AJ3" s="56">
        <f>IF(ISERROR(V3*AI3),"",V3*AI3)</f>
        <v>4.1002400000000003</v>
      </c>
      <c r="AK3" s="56">
        <f t="shared" si="0"/>
        <v>14.379636923076923</v>
      </c>
      <c r="AL3" s="57">
        <v>0.1</v>
      </c>
      <c r="AM3" s="56">
        <f t="shared" si="1"/>
        <v>2.0720000000000001</v>
      </c>
      <c r="AN3" s="57">
        <v>0.04</v>
      </c>
      <c r="AO3" s="56">
        <f t="shared" si="2"/>
        <v>0.82879999999999998</v>
      </c>
      <c r="AP3" s="57">
        <v>0</v>
      </c>
      <c r="AQ3" s="56">
        <f t="shared" si="3"/>
        <v>0</v>
      </c>
      <c r="AR3" s="40">
        <v>0</v>
      </c>
      <c r="AS3" s="10">
        <v>0</v>
      </c>
      <c r="AT3" s="56">
        <f t="shared" ref="AT3:AT15" si="10">IF(ISERROR(AY3*AS4),"",AY3*AS4)</f>
        <v>0</v>
      </c>
      <c r="AU3" s="56">
        <f>IF(ISERROR(AM3+AO3+AQ3+AT3),"",AM3+AO3+AQ3+AT3)</f>
        <v>2.9008000000000003</v>
      </c>
      <c r="AV3" s="56">
        <f t="shared" si="4"/>
        <v>17.280436923076923</v>
      </c>
      <c r="AW3" s="58">
        <f t="shared" ref="AW3:AW16" si="11">IF(ISERROR((AY3-AV3)/AY3),"",(AY3-AV3)/AY3)</f>
        <v>0.16600207900207894</v>
      </c>
      <c r="AX3" s="56">
        <f t="shared" ref="AX3:AX16" si="12">IF(BB3="","",BA3*(1-BB3))</f>
        <v>20.717040000000001</v>
      </c>
      <c r="AY3" s="12">
        <v>20.72</v>
      </c>
      <c r="AZ3" s="12"/>
      <c r="BA3" s="12">
        <v>69.989999999999995</v>
      </c>
      <c r="BB3" s="57">
        <v>0.70399999999999996</v>
      </c>
      <c r="BC3" s="58">
        <f t="shared" ref="BC3:BC16" si="13">IF(ISERROR((BA3-AY3)/BA3),"",(BA3-AY3)/BA3)</f>
        <v>0.70395770824403481</v>
      </c>
      <c r="BD3" s="11">
        <v>2040</v>
      </c>
      <c r="BE3" s="56">
        <f t="shared" ref="BE3:BE16" si="14">IF(ISERROR(AV3*BD3),"",AV3*BD3)</f>
        <v>35252.091323076922</v>
      </c>
      <c r="BF3" s="56">
        <f t="shared" ref="BF3:BF16" si="15">IF(ISERROR(AY3*BD3),"",AY3*BD3)</f>
        <v>42268.799999999996</v>
      </c>
      <c r="BH3" s="2"/>
      <c r="BI3" s="2"/>
    </row>
    <row r="4" spans="1:61" ht="45" x14ac:dyDescent="0.25">
      <c r="A4" s="39">
        <v>3</v>
      </c>
      <c r="B4" s="40"/>
      <c r="C4" s="40"/>
      <c r="D4" s="40" t="s">
        <v>71</v>
      </c>
      <c r="E4" s="40"/>
      <c r="F4" s="40" t="s">
        <v>59</v>
      </c>
      <c r="G4" s="41" t="s">
        <v>72</v>
      </c>
      <c r="H4" s="42" t="s">
        <v>61</v>
      </c>
      <c r="I4" s="43" t="s">
        <v>62</v>
      </c>
      <c r="J4" s="41" t="s">
        <v>79</v>
      </c>
      <c r="K4" s="44" t="s">
        <v>80</v>
      </c>
      <c r="L4" s="45" t="s">
        <v>81</v>
      </c>
      <c r="M4" s="46" t="s">
        <v>66</v>
      </c>
      <c r="N4" s="40"/>
      <c r="O4" s="40"/>
      <c r="P4" s="47" t="s">
        <v>82</v>
      </c>
      <c r="Q4" s="40"/>
      <c r="R4" s="40" t="s">
        <v>68</v>
      </c>
      <c r="S4" s="48">
        <v>89.5</v>
      </c>
      <c r="T4" s="49">
        <v>8.1</v>
      </c>
      <c r="U4" s="50">
        <f t="shared" si="5"/>
        <v>11.049382716049383</v>
      </c>
      <c r="V4" s="51">
        <v>11.05</v>
      </c>
      <c r="W4" s="12"/>
      <c r="X4" s="52" t="s">
        <v>69</v>
      </c>
      <c r="Y4" s="52">
        <v>50</v>
      </c>
      <c r="Z4" s="52">
        <v>41</v>
      </c>
      <c r="AA4" s="52">
        <v>23</v>
      </c>
      <c r="AB4" s="49">
        <v>5</v>
      </c>
      <c r="AC4" s="53">
        <v>2</v>
      </c>
      <c r="AD4" s="54">
        <f t="shared" si="6"/>
        <v>4.7149999999999997E-2</v>
      </c>
      <c r="AE4" s="55">
        <f t="shared" si="7"/>
        <v>2757.1580063626725</v>
      </c>
      <c r="AF4" s="40">
        <v>2400</v>
      </c>
      <c r="AG4" s="56">
        <f t="shared" si="8"/>
        <v>0.8704615384615384</v>
      </c>
      <c r="AH4" s="41" t="s">
        <v>78</v>
      </c>
      <c r="AI4" s="57">
        <f t="shared" si="9"/>
        <v>0.42799999999999999</v>
      </c>
      <c r="AJ4" s="56">
        <f t="shared" ref="AJ4:AJ16" si="16">IF(ISERROR(V4*AI4),"",V4*AI4)</f>
        <v>4.7294</v>
      </c>
      <c r="AK4" s="56">
        <f t="shared" si="0"/>
        <v>16.64986153846154</v>
      </c>
      <c r="AL4" s="57">
        <v>0.1</v>
      </c>
      <c r="AM4" s="56">
        <f t="shared" si="1"/>
        <v>2.3109999999999999</v>
      </c>
      <c r="AN4" s="57">
        <v>0.04</v>
      </c>
      <c r="AO4" s="56">
        <f t="shared" si="2"/>
        <v>0.9244</v>
      </c>
      <c r="AP4" s="57">
        <v>0</v>
      </c>
      <c r="AQ4" s="56">
        <f t="shared" si="3"/>
        <v>0</v>
      </c>
      <c r="AR4" s="40">
        <v>0</v>
      </c>
      <c r="AS4" s="10">
        <v>0</v>
      </c>
      <c r="AT4" s="56">
        <f t="shared" si="10"/>
        <v>0</v>
      </c>
      <c r="AU4" s="56">
        <f t="shared" ref="AU4:AU16" si="17">IF(ISERROR(AM4+AO4+AQ4+AT4),"",AM4+AO4+AQ4+AT4)</f>
        <v>3.2353999999999998</v>
      </c>
      <c r="AV4" s="56">
        <f t="shared" si="4"/>
        <v>19.885261538461538</v>
      </c>
      <c r="AW4" s="58">
        <f t="shared" si="11"/>
        <v>0.13953866125220515</v>
      </c>
      <c r="AX4" s="56">
        <f t="shared" si="12"/>
        <v>23.109111000000002</v>
      </c>
      <c r="AY4" s="12">
        <v>23.11</v>
      </c>
      <c r="AZ4" s="12"/>
      <c r="BA4" s="12">
        <v>79.989999999999995</v>
      </c>
      <c r="BB4" s="57">
        <v>0.71109999999999995</v>
      </c>
      <c r="BC4" s="58">
        <f t="shared" si="13"/>
        <v>0.71108888611076382</v>
      </c>
      <c r="BD4" s="11">
        <v>1256</v>
      </c>
      <c r="BE4" s="56">
        <f t="shared" si="14"/>
        <v>24975.888492307691</v>
      </c>
      <c r="BF4" s="56">
        <f t="shared" si="15"/>
        <v>29026.16</v>
      </c>
      <c r="BH4" s="2"/>
      <c r="BI4" s="2"/>
    </row>
    <row r="5" spans="1:61" ht="45" x14ac:dyDescent="0.25">
      <c r="A5" s="39">
        <v>4</v>
      </c>
      <c r="B5" s="40"/>
      <c r="C5" s="40"/>
      <c r="D5" s="40" t="s">
        <v>71</v>
      </c>
      <c r="E5" s="40"/>
      <c r="F5" s="40" t="s">
        <v>59</v>
      </c>
      <c r="G5" s="41" t="s">
        <v>83</v>
      </c>
      <c r="H5" s="42" t="s">
        <v>84</v>
      </c>
      <c r="I5" s="43" t="s">
        <v>85</v>
      </c>
      <c r="J5" s="41" t="s">
        <v>79</v>
      </c>
      <c r="K5" s="44" t="s">
        <v>64</v>
      </c>
      <c r="L5" s="45" t="s">
        <v>86</v>
      </c>
      <c r="M5" s="47" t="s">
        <v>87</v>
      </c>
      <c r="N5" s="40"/>
      <c r="O5" s="40"/>
      <c r="P5" s="47" t="s">
        <v>88</v>
      </c>
      <c r="Q5" s="40"/>
      <c r="R5" s="40" t="s">
        <v>68</v>
      </c>
      <c r="S5" s="48">
        <v>57.3</v>
      </c>
      <c r="T5" s="49">
        <v>8.1</v>
      </c>
      <c r="U5" s="50">
        <f t="shared" si="5"/>
        <v>7.0740740740740744</v>
      </c>
      <c r="V5" s="51">
        <v>7.07</v>
      </c>
      <c r="W5" s="12"/>
      <c r="X5" s="52" t="s">
        <v>69</v>
      </c>
      <c r="Y5" s="52">
        <v>40</v>
      </c>
      <c r="Z5" s="52">
        <v>36</v>
      </c>
      <c r="AA5" s="52">
        <v>18</v>
      </c>
      <c r="AB5" s="49">
        <v>5</v>
      </c>
      <c r="AC5" s="11">
        <v>2</v>
      </c>
      <c r="AD5" s="54">
        <f t="shared" si="6"/>
        <v>2.5919999999999999E-2</v>
      </c>
      <c r="AE5" s="55">
        <f t="shared" si="7"/>
        <v>5015.4320987654328</v>
      </c>
      <c r="AF5" s="40">
        <v>2400</v>
      </c>
      <c r="AG5" s="56">
        <f t="shared" si="8"/>
        <v>0.47852307692307688</v>
      </c>
      <c r="AH5" s="41" t="s">
        <v>78</v>
      </c>
      <c r="AI5" s="57">
        <f t="shared" si="9"/>
        <v>0.42799999999999999</v>
      </c>
      <c r="AJ5" s="56">
        <f t="shared" si="16"/>
        <v>3.02596</v>
      </c>
      <c r="AK5" s="56">
        <f t="shared" si="0"/>
        <v>10.574483076923077</v>
      </c>
      <c r="AL5" s="57">
        <v>0.1</v>
      </c>
      <c r="AM5" s="56">
        <f t="shared" si="1"/>
        <v>1.6140000000000001</v>
      </c>
      <c r="AN5" s="57">
        <v>0.04</v>
      </c>
      <c r="AO5" s="56">
        <f t="shared" si="2"/>
        <v>0.64560000000000006</v>
      </c>
      <c r="AP5" s="57">
        <v>0</v>
      </c>
      <c r="AQ5" s="56">
        <f t="shared" si="3"/>
        <v>0</v>
      </c>
      <c r="AR5" s="40">
        <v>0</v>
      </c>
      <c r="AS5" s="10">
        <v>0</v>
      </c>
      <c r="AT5" s="56">
        <f t="shared" si="10"/>
        <v>0</v>
      </c>
      <c r="AU5" s="56">
        <f t="shared" si="17"/>
        <v>2.2596000000000003</v>
      </c>
      <c r="AV5" s="56">
        <f t="shared" si="4"/>
        <v>12.834083076923077</v>
      </c>
      <c r="AW5" s="58">
        <f t="shared" si="11"/>
        <v>0.20482756648555905</v>
      </c>
      <c r="AX5" s="56">
        <f t="shared" si="12"/>
        <v>16.137310000000003</v>
      </c>
      <c r="AY5" s="12">
        <v>16.14</v>
      </c>
      <c r="AZ5" s="12"/>
      <c r="BA5" s="12">
        <v>59.99</v>
      </c>
      <c r="BB5" s="57">
        <v>0.73099999999999998</v>
      </c>
      <c r="BC5" s="58">
        <f t="shared" si="13"/>
        <v>0.73095515919319887</v>
      </c>
      <c r="BD5" s="11">
        <v>774</v>
      </c>
      <c r="BE5" s="56">
        <f t="shared" si="14"/>
        <v>9933.5803015384627</v>
      </c>
      <c r="BF5" s="56">
        <f t="shared" si="15"/>
        <v>12492.36</v>
      </c>
      <c r="BH5" s="2"/>
      <c r="BI5" s="2"/>
    </row>
    <row r="6" spans="1:61" ht="45" x14ac:dyDescent="0.25">
      <c r="A6" s="39">
        <v>5</v>
      </c>
      <c r="B6" s="40"/>
      <c r="C6" s="40"/>
      <c r="D6" s="40" t="s">
        <v>71</v>
      </c>
      <c r="E6" s="40"/>
      <c r="F6" s="40" t="s">
        <v>59</v>
      </c>
      <c r="G6" s="41" t="s">
        <v>89</v>
      </c>
      <c r="H6" s="42" t="s">
        <v>84</v>
      </c>
      <c r="I6" s="43" t="s">
        <v>85</v>
      </c>
      <c r="J6" s="41" t="s">
        <v>79</v>
      </c>
      <c r="K6" s="44" t="s">
        <v>80</v>
      </c>
      <c r="L6" s="45" t="s">
        <v>90</v>
      </c>
      <c r="M6" s="47" t="s">
        <v>91</v>
      </c>
      <c r="N6" s="40"/>
      <c r="O6" s="40"/>
      <c r="P6" s="47" t="s">
        <v>92</v>
      </c>
      <c r="Q6" s="40"/>
      <c r="R6" s="40" t="s">
        <v>68</v>
      </c>
      <c r="S6" s="48">
        <v>77.599999999999994</v>
      </c>
      <c r="T6" s="49">
        <v>8.1</v>
      </c>
      <c r="U6" s="50">
        <f t="shared" si="5"/>
        <v>9.5802469135802468</v>
      </c>
      <c r="V6" s="51">
        <v>9.58</v>
      </c>
      <c r="W6" s="12"/>
      <c r="X6" s="52" t="s">
        <v>69</v>
      </c>
      <c r="Y6" s="52">
        <v>44</v>
      </c>
      <c r="Z6" s="52">
        <v>41</v>
      </c>
      <c r="AA6" s="52">
        <v>21</v>
      </c>
      <c r="AB6" s="49">
        <v>5</v>
      </c>
      <c r="AC6" s="53">
        <v>2</v>
      </c>
      <c r="AD6" s="54">
        <f t="shared" si="6"/>
        <v>3.7884000000000001E-2</v>
      </c>
      <c r="AE6" s="55">
        <f t="shared" si="7"/>
        <v>3431.5278217717241</v>
      </c>
      <c r="AF6" s="40">
        <v>2400</v>
      </c>
      <c r="AG6" s="56">
        <f t="shared" si="8"/>
        <v>0.69939692307692314</v>
      </c>
      <c r="AH6" s="41" t="s">
        <v>93</v>
      </c>
      <c r="AI6" s="57">
        <f t="shared" si="9"/>
        <v>0.42799999999999999</v>
      </c>
      <c r="AJ6" s="56">
        <f t="shared" si="16"/>
        <v>4.1002400000000003</v>
      </c>
      <c r="AK6" s="56">
        <f t="shared" si="0"/>
        <v>14.379636923076923</v>
      </c>
      <c r="AL6" s="57">
        <v>0.1</v>
      </c>
      <c r="AM6" s="56">
        <f t="shared" si="1"/>
        <v>2.0720000000000001</v>
      </c>
      <c r="AN6" s="57">
        <v>0.04</v>
      </c>
      <c r="AO6" s="56">
        <f t="shared" si="2"/>
        <v>0.82879999999999998</v>
      </c>
      <c r="AP6" s="57">
        <v>0</v>
      </c>
      <c r="AQ6" s="56">
        <f t="shared" si="3"/>
        <v>0</v>
      </c>
      <c r="AR6" s="40">
        <v>0</v>
      </c>
      <c r="AS6" s="10">
        <v>0</v>
      </c>
      <c r="AT6" s="56">
        <f t="shared" si="10"/>
        <v>0</v>
      </c>
      <c r="AU6" s="56">
        <f t="shared" si="17"/>
        <v>2.9008000000000003</v>
      </c>
      <c r="AV6" s="56">
        <f t="shared" si="4"/>
        <v>17.280436923076923</v>
      </c>
      <c r="AW6" s="58">
        <f t="shared" si="11"/>
        <v>0.16600207900207894</v>
      </c>
      <c r="AX6" s="56">
        <f t="shared" si="12"/>
        <v>20.717040000000001</v>
      </c>
      <c r="AY6" s="12">
        <v>20.72</v>
      </c>
      <c r="AZ6" s="12"/>
      <c r="BA6" s="12">
        <v>69.989999999999995</v>
      </c>
      <c r="BB6" s="57">
        <v>0.70399999999999996</v>
      </c>
      <c r="BC6" s="58">
        <f t="shared" si="13"/>
        <v>0.70395770824403481</v>
      </c>
      <c r="BD6" s="11">
        <v>1968</v>
      </c>
      <c r="BE6" s="56">
        <f t="shared" si="14"/>
        <v>34007.899864615385</v>
      </c>
      <c r="BF6" s="56">
        <f t="shared" si="15"/>
        <v>40776.959999999999</v>
      </c>
      <c r="BH6" s="2"/>
      <c r="BI6" s="2"/>
    </row>
    <row r="7" spans="1:61" ht="45" x14ac:dyDescent="0.25">
      <c r="A7" s="39">
        <v>6</v>
      </c>
      <c r="B7" s="40"/>
      <c r="C7" s="40"/>
      <c r="D7" s="40" t="s">
        <v>71</v>
      </c>
      <c r="E7" s="40"/>
      <c r="F7" s="40" t="s">
        <v>59</v>
      </c>
      <c r="G7" s="41" t="s">
        <v>60</v>
      </c>
      <c r="H7" s="42" t="s">
        <v>84</v>
      </c>
      <c r="I7" s="43" t="s">
        <v>85</v>
      </c>
      <c r="J7" s="41" t="s">
        <v>94</v>
      </c>
      <c r="K7" s="44" t="s">
        <v>95</v>
      </c>
      <c r="L7" s="45" t="s">
        <v>96</v>
      </c>
      <c r="M7" s="47" t="s">
        <v>87</v>
      </c>
      <c r="N7" s="40"/>
      <c r="O7" s="40"/>
      <c r="P7" s="47" t="s">
        <v>97</v>
      </c>
      <c r="Q7" s="40"/>
      <c r="R7" s="40" t="s">
        <v>68</v>
      </c>
      <c r="S7" s="48">
        <v>89.5</v>
      </c>
      <c r="T7" s="49">
        <v>8.1</v>
      </c>
      <c r="U7" s="50">
        <f t="shared" si="5"/>
        <v>11.049382716049383</v>
      </c>
      <c r="V7" s="51">
        <v>11.05</v>
      </c>
      <c r="W7" s="12"/>
      <c r="X7" s="52" t="s">
        <v>69</v>
      </c>
      <c r="Y7" s="52">
        <v>50</v>
      </c>
      <c r="Z7" s="52">
        <v>41</v>
      </c>
      <c r="AA7" s="52">
        <v>23</v>
      </c>
      <c r="AB7" s="49">
        <v>5</v>
      </c>
      <c r="AC7" s="53">
        <v>2</v>
      </c>
      <c r="AD7" s="54">
        <f t="shared" si="6"/>
        <v>4.7149999999999997E-2</v>
      </c>
      <c r="AE7" s="55">
        <f t="shared" si="7"/>
        <v>2757.1580063626725</v>
      </c>
      <c r="AF7" s="40">
        <v>2400</v>
      </c>
      <c r="AG7" s="56">
        <f t="shared" si="8"/>
        <v>0.8704615384615384</v>
      </c>
      <c r="AH7" s="41" t="s">
        <v>93</v>
      </c>
      <c r="AI7" s="57">
        <f t="shared" si="9"/>
        <v>0.42799999999999999</v>
      </c>
      <c r="AJ7" s="56">
        <f t="shared" si="16"/>
        <v>4.7294</v>
      </c>
      <c r="AK7" s="56">
        <f t="shared" si="0"/>
        <v>16.64986153846154</v>
      </c>
      <c r="AL7" s="57">
        <v>0.1</v>
      </c>
      <c r="AM7" s="56">
        <f t="shared" si="1"/>
        <v>2.3109999999999999</v>
      </c>
      <c r="AN7" s="57">
        <v>0.04</v>
      </c>
      <c r="AO7" s="56">
        <f t="shared" si="2"/>
        <v>0.9244</v>
      </c>
      <c r="AP7" s="57">
        <v>0</v>
      </c>
      <c r="AQ7" s="56">
        <f t="shared" si="3"/>
        <v>0</v>
      </c>
      <c r="AR7" s="40">
        <v>0</v>
      </c>
      <c r="AS7" s="10">
        <v>0</v>
      </c>
      <c r="AT7" s="56">
        <f t="shared" si="10"/>
        <v>0</v>
      </c>
      <c r="AU7" s="56">
        <f t="shared" si="17"/>
        <v>3.2353999999999998</v>
      </c>
      <c r="AV7" s="56">
        <f t="shared" si="4"/>
        <v>19.885261538461538</v>
      </c>
      <c r="AW7" s="58">
        <f t="shared" si="11"/>
        <v>0.13953866125220515</v>
      </c>
      <c r="AX7" s="56">
        <f t="shared" si="12"/>
        <v>23.109111000000002</v>
      </c>
      <c r="AY7" s="12">
        <v>23.11</v>
      </c>
      <c r="AZ7" s="12"/>
      <c r="BA7" s="12">
        <v>79.989999999999995</v>
      </c>
      <c r="BB7" s="57">
        <v>0.71109999999999995</v>
      </c>
      <c r="BC7" s="58">
        <f t="shared" si="13"/>
        <v>0.71108888611076382</v>
      </c>
      <c r="BD7" s="11">
        <v>1256</v>
      </c>
      <c r="BE7" s="56">
        <f t="shared" si="14"/>
        <v>24975.888492307691</v>
      </c>
      <c r="BF7" s="56">
        <f t="shared" si="15"/>
        <v>29026.16</v>
      </c>
      <c r="BH7" s="2"/>
      <c r="BI7" s="2"/>
    </row>
    <row r="8" spans="1:61" ht="45" x14ac:dyDescent="0.25">
      <c r="A8" s="39">
        <v>7</v>
      </c>
      <c r="B8" s="40"/>
      <c r="C8" s="40"/>
      <c r="D8" s="40" t="s">
        <v>71</v>
      </c>
      <c r="E8" s="40"/>
      <c r="F8" s="40" t="s">
        <v>59</v>
      </c>
      <c r="G8" s="41" t="s">
        <v>72</v>
      </c>
      <c r="H8" s="42" t="s">
        <v>73</v>
      </c>
      <c r="I8" s="43" t="s">
        <v>98</v>
      </c>
      <c r="J8" s="41" t="s">
        <v>79</v>
      </c>
      <c r="K8" s="44" t="s">
        <v>95</v>
      </c>
      <c r="L8" s="45" t="s">
        <v>65</v>
      </c>
      <c r="M8" s="47" t="s">
        <v>99</v>
      </c>
      <c r="N8" s="40"/>
      <c r="O8" s="40"/>
      <c r="P8" s="47" t="s">
        <v>100</v>
      </c>
      <c r="Q8" s="40"/>
      <c r="R8" s="40" t="s">
        <v>68</v>
      </c>
      <c r="S8" s="48">
        <v>57.3</v>
      </c>
      <c r="T8" s="49">
        <v>8.1</v>
      </c>
      <c r="U8" s="50">
        <f t="shared" si="5"/>
        <v>7.0740740740740744</v>
      </c>
      <c r="V8" s="51">
        <v>7.07</v>
      </c>
      <c r="W8" s="12"/>
      <c r="X8" s="52" t="s">
        <v>69</v>
      </c>
      <c r="Y8" s="52">
        <v>40</v>
      </c>
      <c r="Z8" s="52">
        <v>36</v>
      </c>
      <c r="AA8" s="52">
        <v>18</v>
      </c>
      <c r="AB8" s="49">
        <v>5</v>
      </c>
      <c r="AC8" s="53">
        <v>2</v>
      </c>
      <c r="AD8" s="54">
        <f t="shared" si="6"/>
        <v>2.5919999999999999E-2</v>
      </c>
      <c r="AE8" s="55">
        <f t="shared" si="7"/>
        <v>5015.4320987654328</v>
      </c>
      <c r="AF8" s="40">
        <v>2400</v>
      </c>
      <c r="AG8" s="56">
        <f t="shared" si="8"/>
        <v>0.47852307692307688</v>
      </c>
      <c r="AH8" s="41" t="s">
        <v>101</v>
      </c>
      <c r="AI8" s="57">
        <f t="shared" si="9"/>
        <v>0.42799999999999999</v>
      </c>
      <c r="AJ8" s="56">
        <f t="shared" si="16"/>
        <v>3.02596</v>
      </c>
      <c r="AK8" s="56">
        <f t="shared" si="0"/>
        <v>10.574483076923077</v>
      </c>
      <c r="AL8" s="57">
        <v>0.1</v>
      </c>
      <c r="AM8" s="56">
        <f t="shared" si="1"/>
        <v>1.6140000000000001</v>
      </c>
      <c r="AN8" s="57">
        <v>0.04</v>
      </c>
      <c r="AO8" s="56">
        <f t="shared" si="2"/>
        <v>0.64560000000000006</v>
      </c>
      <c r="AP8" s="57">
        <v>0</v>
      </c>
      <c r="AQ8" s="56">
        <f t="shared" si="3"/>
        <v>0</v>
      </c>
      <c r="AR8" s="40">
        <v>0</v>
      </c>
      <c r="AS8" s="10">
        <v>0</v>
      </c>
      <c r="AT8" s="56">
        <f t="shared" si="10"/>
        <v>0</v>
      </c>
      <c r="AU8" s="56">
        <f t="shared" si="17"/>
        <v>2.2596000000000003</v>
      </c>
      <c r="AV8" s="56">
        <f t="shared" si="4"/>
        <v>12.834083076923077</v>
      </c>
      <c r="AW8" s="58">
        <f t="shared" si="11"/>
        <v>0.20482756648555905</v>
      </c>
      <c r="AX8" s="56">
        <f t="shared" si="12"/>
        <v>16.137310000000003</v>
      </c>
      <c r="AY8" s="12">
        <v>16.14</v>
      </c>
      <c r="AZ8" s="12"/>
      <c r="BA8" s="12">
        <v>59.99</v>
      </c>
      <c r="BB8" s="57">
        <v>0.73099999999999998</v>
      </c>
      <c r="BC8" s="58">
        <f t="shared" si="13"/>
        <v>0.73095515919319887</v>
      </c>
      <c r="BD8" s="11">
        <v>774</v>
      </c>
      <c r="BE8" s="56">
        <f t="shared" si="14"/>
        <v>9933.5803015384627</v>
      </c>
      <c r="BF8" s="56">
        <f t="shared" si="15"/>
        <v>12492.36</v>
      </c>
      <c r="BH8" s="2"/>
      <c r="BI8" s="2"/>
    </row>
    <row r="9" spans="1:61" ht="45" x14ac:dyDescent="0.25">
      <c r="A9" s="39">
        <v>8</v>
      </c>
      <c r="B9" s="40"/>
      <c r="C9" s="40"/>
      <c r="D9" s="40" t="s">
        <v>71</v>
      </c>
      <c r="E9" s="40"/>
      <c r="F9" s="40" t="s">
        <v>59</v>
      </c>
      <c r="G9" s="41" t="s">
        <v>72</v>
      </c>
      <c r="H9" s="42" t="s">
        <v>73</v>
      </c>
      <c r="I9" s="43" t="s">
        <v>62</v>
      </c>
      <c r="J9" s="41" t="s">
        <v>94</v>
      </c>
      <c r="K9" s="44" t="s">
        <v>75</v>
      </c>
      <c r="L9" s="45" t="s">
        <v>76</v>
      </c>
      <c r="M9" s="47" t="s">
        <v>99</v>
      </c>
      <c r="N9" s="40"/>
      <c r="O9" s="40"/>
      <c r="P9" s="47" t="s">
        <v>102</v>
      </c>
      <c r="Q9" s="40"/>
      <c r="R9" s="40" t="s">
        <v>68</v>
      </c>
      <c r="S9" s="48">
        <v>77.599999999999994</v>
      </c>
      <c r="T9" s="49">
        <v>8.1</v>
      </c>
      <c r="U9" s="50">
        <f t="shared" si="5"/>
        <v>9.5802469135802468</v>
      </c>
      <c r="V9" s="51">
        <v>9.58</v>
      </c>
      <c r="W9" s="12"/>
      <c r="X9" s="52" t="s">
        <v>69</v>
      </c>
      <c r="Y9" s="52">
        <v>44</v>
      </c>
      <c r="Z9" s="52">
        <v>41</v>
      </c>
      <c r="AA9" s="52">
        <v>21</v>
      </c>
      <c r="AB9" s="49">
        <v>5</v>
      </c>
      <c r="AC9" s="53">
        <v>2</v>
      </c>
      <c r="AD9" s="54">
        <f t="shared" si="6"/>
        <v>3.7884000000000001E-2</v>
      </c>
      <c r="AE9" s="55">
        <f t="shared" si="7"/>
        <v>3431.5278217717241</v>
      </c>
      <c r="AF9" s="40">
        <v>2400</v>
      </c>
      <c r="AG9" s="56">
        <f t="shared" si="8"/>
        <v>0.69939692307692314</v>
      </c>
      <c r="AH9" s="41" t="s">
        <v>101</v>
      </c>
      <c r="AI9" s="57">
        <f t="shared" si="9"/>
        <v>0.42799999999999999</v>
      </c>
      <c r="AJ9" s="56">
        <f t="shared" si="16"/>
        <v>4.1002400000000003</v>
      </c>
      <c r="AK9" s="56">
        <f t="shared" si="0"/>
        <v>14.379636923076923</v>
      </c>
      <c r="AL9" s="57">
        <v>0.1</v>
      </c>
      <c r="AM9" s="56">
        <f t="shared" si="1"/>
        <v>2.0720000000000001</v>
      </c>
      <c r="AN9" s="57">
        <v>0.04</v>
      </c>
      <c r="AO9" s="56">
        <f t="shared" si="2"/>
        <v>0.82879999999999998</v>
      </c>
      <c r="AP9" s="57">
        <v>0</v>
      </c>
      <c r="AQ9" s="56">
        <f t="shared" si="3"/>
        <v>0</v>
      </c>
      <c r="AR9" s="40">
        <v>0</v>
      </c>
      <c r="AS9" s="10">
        <v>0</v>
      </c>
      <c r="AT9" s="56">
        <f t="shared" si="10"/>
        <v>0</v>
      </c>
      <c r="AU9" s="56">
        <f t="shared" si="17"/>
        <v>2.9008000000000003</v>
      </c>
      <c r="AV9" s="56">
        <f t="shared" si="4"/>
        <v>17.280436923076923</v>
      </c>
      <c r="AW9" s="58">
        <f t="shared" si="11"/>
        <v>0.16600207900207894</v>
      </c>
      <c r="AX9" s="56">
        <f t="shared" si="12"/>
        <v>20.717040000000001</v>
      </c>
      <c r="AY9" s="12">
        <v>20.72</v>
      </c>
      <c r="AZ9" s="12"/>
      <c r="BA9" s="12">
        <v>69.989999999999995</v>
      </c>
      <c r="BB9" s="57">
        <v>0.70399999999999996</v>
      </c>
      <c r="BC9" s="58">
        <f t="shared" si="13"/>
        <v>0.70395770824403481</v>
      </c>
      <c r="BD9" s="11">
        <v>1544</v>
      </c>
      <c r="BE9" s="56">
        <f t="shared" si="14"/>
        <v>26680.994609230769</v>
      </c>
      <c r="BF9" s="56">
        <f t="shared" si="15"/>
        <v>31991.679999999997</v>
      </c>
      <c r="BH9" s="2"/>
      <c r="BI9" s="2"/>
    </row>
    <row r="10" spans="1:61" ht="45" x14ac:dyDescent="0.25">
      <c r="A10" s="39">
        <v>9</v>
      </c>
      <c r="B10" s="40"/>
      <c r="C10" s="40"/>
      <c r="D10" s="40" t="s">
        <v>71</v>
      </c>
      <c r="E10" s="40"/>
      <c r="F10" s="40" t="s">
        <v>59</v>
      </c>
      <c r="G10" s="41" t="s">
        <v>89</v>
      </c>
      <c r="H10" s="42" t="s">
        <v>61</v>
      </c>
      <c r="I10" s="43" t="s">
        <v>62</v>
      </c>
      <c r="J10" s="41" t="s">
        <v>103</v>
      </c>
      <c r="K10" s="44" t="s">
        <v>75</v>
      </c>
      <c r="L10" s="45" t="s">
        <v>104</v>
      </c>
      <c r="M10" s="47" t="s">
        <v>99</v>
      </c>
      <c r="N10" s="40"/>
      <c r="O10" s="40"/>
      <c r="P10" s="47" t="s">
        <v>105</v>
      </c>
      <c r="Q10" s="40"/>
      <c r="R10" s="40" t="s">
        <v>68</v>
      </c>
      <c r="S10" s="48">
        <v>89.5</v>
      </c>
      <c r="T10" s="49">
        <v>8.1</v>
      </c>
      <c r="U10" s="50">
        <f t="shared" si="5"/>
        <v>11.049382716049383</v>
      </c>
      <c r="V10" s="51">
        <v>11.05</v>
      </c>
      <c r="W10" s="12"/>
      <c r="X10" s="52" t="s">
        <v>69</v>
      </c>
      <c r="Y10" s="52">
        <v>50</v>
      </c>
      <c r="Z10" s="52">
        <v>41</v>
      </c>
      <c r="AA10" s="52">
        <v>23</v>
      </c>
      <c r="AB10" s="49">
        <v>5</v>
      </c>
      <c r="AC10" s="53">
        <v>2</v>
      </c>
      <c r="AD10" s="54">
        <f t="shared" si="6"/>
        <v>4.7149999999999997E-2</v>
      </c>
      <c r="AE10" s="55">
        <f t="shared" si="7"/>
        <v>2757.1580063626725</v>
      </c>
      <c r="AF10" s="40">
        <v>2400</v>
      </c>
      <c r="AG10" s="56">
        <f t="shared" si="8"/>
        <v>0.8704615384615384</v>
      </c>
      <c r="AH10" s="41" t="s">
        <v>101</v>
      </c>
      <c r="AI10" s="57">
        <f t="shared" si="9"/>
        <v>0.42799999999999999</v>
      </c>
      <c r="AJ10" s="56">
        <f t="shared" si="16"/>
        <v>4.7294</v>
      </c>
      <c r="AK10" s="56">
        <f t="shared" si="0"/>
        <v>16.64986153846154</v>
      </c>
      <c r="AL10" s="57">
        <v>0.1</v>
      </c>
      <c r="AM10" s="56">
        <f t="shared" si="1"/>
        <v>2.3109999999999999</v>
      </c>
      <c r="AN10" s="57">
        <v>0.04</v>
      </c>
      <c r="AO10" s="56">
        <f t="shared" si="2"/>
        <v>0.9244</v>
      </c>
      <c r="AP10" s="57">
        <v>0</v>
      </c>
      <c r="AQ10" s="56">
        <f t="shared" si="3"/>
        <v>0</v>
      </c>
      <c r="AR10" s="40">
        <v>0</v>
      </c>
      <c r="AS10" s="10">
        <v>0</v>
      </c>
      <c r="AT10" s="56">
        <f t="shared" si="10"/>
        <v>0</v>
      </c>
      <c r="AU10" s="56">
        <f t="shared" si="17"/>
        <v>3.2353999999999998</v>
      </c>
      <c r="AV10" s="56">
        <f t="shared" si="4"/>
        <v>19.885261538461538</v>
      </c>
      <c r="AW10" s="58">
        <f t="shared" si="11"/>
        <v>0.13953866125220515</v>
      </c>
      <c r="AX10" s="56">
        <f t="shared" si="12"/>
        <v>23.109111000000002</v>
      </c>
      <c r="AY10" s="12">
        <v>23.11</v>
      </c>
      <c r="AZ10" s="12"/>
      <c r="BA10" s="12">
        <v>79.989999999999995</v>
      </c>
      <c r="BB10" s="57">
        <v>0.71109999999999995</v>
      </c>
      <c r="BC10" s="58">
        <f t="shared" si="13"/>
        <v>0.71108888611076382</v>
      </c>
      <c r="BD10" s="11">
        <v>1220</v>
      </c>
      <c r="BE10" s="56">
        <f t="shared" si="14"/>
        <v>24260.019076923076</v>
      </c>
      <c r="BF10" s="56">
        <f t="shared" si="15"/>
        <v>28194.2</v>
      </c>
      <c r="BH10" s="2"/>
      <c r="BI10" s="2"/>
    </row>
    <row r="11" spans="1:61" ht="34.5" customHeight="1" x14ac:dyDescent="0.25">
      <c r="A11" s="39">
        <v>10</v>
      </c>
      <c r="B11" s="40"/>
      <c r="C11" s="40"/>
      <c r="D11" s="40" t="s">
        <v>71</v>
      </c>
      <c r="E11" s="40"/>
      <c r="F11" s="40" t="s">
        <v>59</v>
      </c>
      <c r="G11" s="41" t="s">
        <v>106</v>
      </c>
      <c r="H11" s="42" t="s">
        <v>107</v>
      </c>
      <c r="I11" s="41" t="s">
        <v>108</v>
      </c>
      <c r="J11" s="41" t="s">
        <v>109</v>
      </c>
      <c r="K11" s="44" t="s">
        <v>75</v>
      </c>
      <c r="L11" s="45" t="s">
        <v>110</v>
      </c>
      <c r="M11" s="47" t="s">
        <v>111</v>
      </c>
      <c r="N11" s="40"/>
      <c r="O11" s="40"/>
      <c r="P11" s="47" t="s">
        <v>112</v>
      </c>
      <c r="Q11" s="40"/>
      <c r="R11" s="40" t="s">
        <v>68</v>
      </c>
      <c r="S11" s="48">
        <v>64.349999999999994</v>
      </c>
      <c r="T11" s="49">
        <v>8.1</v>
      </c>
      <c r="U11" s="50">
        <f t="shared" si="5"/>
        <v>7.9444444444444438</v>
      </c>
      <c r="V11" s="51">
        <v>7.94</v>
      </c>
      <c r="W11" s="12"/>
      <c r="X11" s="52" t="s">
        <v>69</v>
      </c>
      <c r="Y11" s="52">
        <v>40</v>
      </c>
      <c r="Z11" s="52">
        <v>36</v>
      </c>
      <c r="AA11" s="52">
        <v>18</v>
      </c>
      <c r="AB11" s="49">
        <v>5</v>
      </c>
      <c r="AC11" s="53">
        <v>2</v>
      </c>
      <c r="AD11" s="54">
        <f t="shared" si="6"/>
        <v>2.5919999999999999E-2</v>
      </c>
      <c r="AE11" s="55">
        <f t="shared" si="7"/>
        <v>5015.4320987654328</v>
      </c>
      <c r="AF11" s="40">
        <v>2400</v>
      </c>
      <c r="AG11" s="56">
        <f t="shared" si="8"/>
        <v>0.47852307692307688</v>
      </c>
      <c r="AH11" s="41" t="s">
        <v>78</v>
      </c>
      <c r="AI11" s="57">
        <f t="shared" si="9"/>
        <v>0.42799999999999999</v>
      </c>
      <c r="AJ11" s="56">
        <f t="shared" si="16"/>
        <v>3.39832</v>
      </c>
      <c r="AK11" s="56">
        <f t="shared" si="0"/>
        <v>11.816843076923078</v>
      </c>
      <c r="AL11" s="57">
        <v>0.1</v>
      </c>
      <c r="AM11" s="56">
        <f t="shared" si="1"/>
        <v>1.7329999999999999</v>
      </c>
      <c r="AN11" s="57">
        <v>0.04</v>
      </c>
      <c r="AO11" s="56">
        <f t="shared" si="2"/>
        <v>0.69319999999999993</v>
      </c>
      <c r="AP11" s="57">
        <v>0</v>
      </c>
      <c r="AQ11" s="56">
        <f t="shared" si="3"/>
        <v>0</v>
      </c>
      <c r="AR11" s="40">
        <v>0</v>
      </c>
      <c r="AS11" s="10">
        <v>0</v>
      </c>
      <c r="AT11" s="56">
        <f t="shared" si="10"/>
        <v>0</v>
      </c>
      <c r="AU11" s="56">
        <f t="shared" si="17"/>
        <v>2.4261999999999997</v>
      </c>
      <c r="AV11" s="56">
        <f t="shared" si="4"/>
        <v>14.243043076923078</v>
      </c>
      <c r="AW11" s="58">
        <f t="shared" si="11"/>
        <v>0.17812792400905486</v>
      </c>
      <c r="AX11" s="56">
        <f t="shared" si="12"/>
        <v>17.331111000000003</v>
      </c>
      <c r="AY11" s="12">
        <v>17.329999999999998</v>
      </c>
      <c r="AZ11" s="12"/>
      <c r="BA11" s="12">
        <v>59.99</v>
      </c>
      <c r="BB11" s="57">
        <v>0.71109999999999995</v>
      </c>
      <c r="BC11" s="58">
        <f t="shared" si="13"/>
        <v>0.71111851975329221</v>
      </c>
      <c r="BD11" s="11">
        <v>702</v>
      </c>
      <c r="BE11" s="56">
        <f t="shared" si="14"/>
        <v>9998.6162400000012</v>
      </c>
      <c r="BF11" s="56">
        <f t="shared" si="15"/>
        <v>12165.659999999998</v>
      </c>
      <c r="BH11" s="2"/>
      <c r="BI11" s="2"/>
    </row>
    <row r="12" spans="1:61" ht="30" x14ac:dyDescent="0.25">
      <c r="A12" s="39">
        <v>11</v>
      </c>
      <c r="B12" s="40"/>
      <c r="C12" s="40"/>
      <c r="D12" s="40" t="s">
        <v>71</v>
      </c>
      <c r="E12" s="40"/>
      <c r="F12" s="40" t="s">
        <v>59</v>
      </c>
      <c r="G12" s="40" t="s">
        <v>113</v>
      </c>
      <c r="H12" s="42" t="s">
        <v>107</v>
      </c>
      <c r="I12" s="41" t="s">
        <v>108</v>
      </c>
      <c r="J12" s="41" t="s">
        <v>114</v>
      </c>
      <c r="K12" s="44" t="s">
        <v>80</v>
      </c>
      <c r="L12" s="45" t="s">
        <v>76</v>
      </c>
      <c r="M12" s="47" t="s">
        <v>111</v>
      </c>
      <c r="N12" s="40"/>
      <c r="O12" s="40"/>
      <c r="P12" s="47" t="s">
        <v>115</v>
      </c>
      <c r="Q12" s="40"/>
      <c r="R12" s="40" t="s">
        <v>68</v>
      </c>
      <c r="S12" s="48">
        <v>88.31</v>
      </c>
      <c r="T12" s="49">
        <v>8.1</v>
      </c>
      <c r="U12" s="50">
        <f t="shared" si="5"/>
        <v>10.90246913580247</v>
      </c>
      <c r="V12" s="51">
        <v>10.9</v>
      </c>
      <c r="W12" s="12"/>
      <c r="X12" s="52" t="s">
        <v>69</v>
      </c>
      <c r="Y12" s="52">
        <v>44</v>
      </c>
      <c r="Z12" s="52">
        <v>41</v>
      </c>
      <c r="AA12" s="52">
        <v>21</v>
      </c>
      <c r="AB12" s="49">
        <v>5</v>
      </c>
      <c r="AC12" s="53">
        <v>2</v>
      </c>
      <c r="AD12" s="54">
        <f t="shared" si="6"/>
        <v>3.7884000000000001E-2</v>
      </c>
      <c r="AE12" s="55">
        <f t="shared" si="7"/>
        <v>3431.5278217717241</v>
      </c>
      <c r="AF12" s="40">
        <v>2400</v>
      </c>
      <c r="AG12" s="56">
        <f t="shared" si="8"/>
        <v>0.69939692307692314</v>
      </c>
      <c r="AH12" s="41" t="s">
        <v>78</v>
      </c>
      <c r="AI12" s="57">
        <f t="shared" si="9"/>
        <v>0.42799999999999999</v>
      </c>
      <c r="AJ12" s="56">
        <f t="shared" si="16"/>
        <v>4.6652000000000005</v>
      </c>
      <c r="AK12" s="56">
        <f t="shared" si="0"/>
        <v>16.264596923076923</v>
      </c>
      <c r="AL12" s="57">
        <v>0.1</v>
      </c>
      <c r="AM12" s="56">
        <f t="shared" si="1"/>
        <v>2.2130000000000001</v>
      </c>
      <c r="AN12" s="57">
        <v>0.04</v>
      </c>
      <c r="AO12" s="56">
        <f t="shared" si="2"/>
        <v>0.88519999999999999</v>
      </c>
      <c r="AP12" s="57">
        <v>0</v>
      </c>
      <c r="AQ12" s="56">
        <f t="shared" si="3"/>
        <v>0</v>
      </c>
      <c r="AR12" s="40">
        <v>0</v>
      </c>
      <c r="AS12" s="10">
        <v>0</v>
      </c>
      <c r="AT12" s="56">
        <f t="shared" si="10"/>
        <v>0</v>
      </c>
      <c r="AU12" s="56">
        <f t="shared" si="17"/>
        <v>3.0982000000000003</v>
      </c>
      <c r="AV12" s="56">
        <f t="shared" si="4"/>
        <v>19.362796923076921</v>
      </c>
      <c r="AW12" s="58">
        <f t="shared" si="11"/>
        <v>0.12504306719037858</v>
      </c>
      <c r="AX12" s="56">
        <f t="shared" si="12"/>
        <v>22.130838000000001</v>
      </c>
      <c r="AY12" s="12">
        <v>22.13</v>
      </c>
      <c r="AZ12" s="12"/>
      <c r="BA12" s="12">
        <v>69.989999999999995</v>
      </c>
      <c r="BB12" s="57">
        <v>0.68379999999999996</v>
      </c>
      <c r="BC12" s="58">
        <f t="shared" si="13"/>
        <v>0.68381197313901987</v>
      </c>
      <c r="BD12" s="11">
        <v>1472</v>
      </c>
      <c r="BE12" s="56">
        <f t="shared" si="14"/>
        <v>28502.037070769227</v>
      </c>
      <c r="BF12" s="56">
        <f t="shared" si="15"/>
        <v>32575.359999999997</v>
      </c>
      <c r="BH12" s="2"/>
      <c r="BI12" s="2"/>
    </row>
    <row r="13" spans="1:61" ht="30" x14ac:dyDescent="0.25">
      <c r="A13" s="39">
        <v>12</v>
      </c>
      <c r="B13" s="40"/>
      <c r="C13" s="40"/>
      <c r="D13" s="40" t="s">
        <v>71</v>
      </c>
      <c r="E13" s="40"/>
      <c r="F13" s="40" t="s">
        <v>59</v>
      </c>
      <c r="G13" s="40" t="s">
        <v>113</v>
      </c>
      <c r="H13" s="42" t="s">
        <v>116</v>
      </c>
      <c r="I13" s="41" t="s">
        <v>108</v>
      </c>
      <c r="J13" s="41" t="s">
        <v>114</v>
      </c>
      <c r="K13" s="44" t="s">
        <v>80</v>
      </c>
      <c r="L13" s="45" t="s">
        <v>104</v>
      </c>
      <c r="M13" s="47" t="s">
        <v>117</v>
      </c>
      <c r="N13" s="40"/>
      <c r="O13" s="40"/>
      <c r="P13" s="47" t="s">
        <v>118</v>
      </c>
      <c r="Q13" s="40"/>
      <c r="R13" s="40" t="s">
        <v>68</v>
      </c>
      <c r="S13" s="48">
        <v>102.17</v>
      </c>
      <c r="T13" s="49">
        <v>8.1</v>
      </c>
      <c r="U13" s="50">
        <f t="shared" si="5"/>
        <v>12.613580246913582</v>
      </c>
      <c r="V13" s="51">
        <v>12.61</v>
      </c>
      <c r="W13" s="12"/>
      <c r="X13" s="52" t="s">
        <v>69</v>
      </c>
      <c r="Y13" s="52">
        <v>50</v>
      </c>
      <c r="Z13" s="52">
        <v>41</v>
      </c>
      <c r="AA13" s="52">
        <v>23</v>
      </c>
      <c r="AB13" s="49">
        <v>5</v>
      </c>
      <c r="AC13" s="53">
        <v>2</v>
      </c>
      <c r="AD13" s="54">
        <f t="shared" si="6"/>
        <v>4.7149999999999997E-2</v>
      </c>
      <c r="AE13" s="55">
        <f t="shared" si="7"/>
        <v>2757.1580063626725</v>
      </c>
      <c r="AF13" s="40">
        <v>2400</v>
      </c>
      <c r="AG13" s="56">
        <f t="shared" si="8"/>
        <v>0.8704615384615384</v>
      </c>
      <c r="AH13" s="41" t="s">
        <v>93</v>
      </c>
      <c r="AI13" s="57">
        <f t="shared" si="9"/>
        <v>0.42799999999999999</v>
      </c>
      <c r="AJ13" s="56">
        <f t="shared" si="16"/>
        <v>5.3970799999999999</v>
      </c>
      <c r="AK13" s="56">
        <f t="shared" si="0"/>
        <v>18.877541538461539</v>
      </c>
      <c r="AL13" s="57">
        <v>0.1</v>
      </c>
      <c r="AM13" s="56">
        <f t="shared" si="1"/>
        <v>2.5739999999999998</v>
      </c>
      <c r="AN13" s="57">
        <v>0.04</v>
      </c>
      <c r="AO13" s="56">
        <f t="shared" si="2"/>
        <v>1.0295999999999998</v>
      </c>
      <c r="AP13" s="57">
        <v>0</v>
      </c>
      <c r="AQ13" s="56">
        <f t="shared" si="3"/>
        <v>0</v>
      </c>
      <c r="AR13" s="40">
        <v>0</v>
      </c>
      <c r="AS13" s="10">
        <v>0</v>
      </c>
      <c r="AT13" s="56">
        <f t="shared" si="10"/>
        <v>0</v>
      </c>
      <c r="AU13" s="56">
        <f t="shared" si="17"/>
        <v>3.6035999999999997</v>
      </c>
      <c r="AV13" s="56">
        <f t="shared" si="4"/>
        <v>22.481141538461539</v>
      </c>
      <c r="AW13" s="58">
        <f>IF(ISERROR((AY13-AV13)/AY13),"",(AY13-AV13)/AY13)</f>
        <v>0.12660677783754698</v>
      </c>
      <c r="AX13" s="56">
        <f t="shared" si="12"/>
        <v>25.740781999999996</v>
      </c>
      <c r="AY13" s="12">
        <v>25.74</v>
      </c>
      <c r="AZ13" s="12"/>
      <c r="BA13" s="12">
        <v>79.989999999999995</v>
      </c>
      <c r="BB13" s="57">
        <v>0.67820000000000003</v>
      </c>
      <c r="BC13" s="58">
        <f t="shared" si="13"/>
        <v>0.67820977622202783</v>
      </c>
      <c r="BD13" s="11">
        <v>860</v>
      </c>
      <c r="BE13" s="56">
        <f t="shared" si="14"/>
        <v>19333.781723076925</v>
      </c>
      <c r="BF13" s="56">
        <f t="shared" si="15"/>
        <v>22136.399999999998</v>
      </c>
      <c r="BH13" s="2"/>
      <c r="BI13" s="2"/>
    </row>
    <row r="14" spans="1:61" ht="30" x14ac:dyDescent="0.25">
      <c r="A14" s="39">
        <v>13</v>
      </c>
      <c r="B14" s="40"/>
      <c r="C14" s="40"/>
      <c r="D14" s="40" t="s">
        <v>71</v>
      </c>
      <c r="E14" s="40"/>
      <c r="F14" s="40" t="s">
        <v>59</v>
      </c>
      <c r="G14" s="40" t="s">
        <v>113</v>
      </c>
      <c r="H14" s="42" t="s">
        <v>107</v>
      </c>
      <c r="I14" s="41" t="s">
        <v>119</v>
      </c>
      <c r="J14" s="41" t="s">
        <v>109</v>
      </c>
      <c r="K14" s="44" t="s">
        <v>80</v>
      </c>
      <c r="L14" s="45" t="s">
        <v>86</v>
      </c>
      <c r="M14" s="47" t="s">
        <v>87</v>
      </c>
      <c r="N14" s="40"/>
      <c r="O14" s="40"/>
      <c r="P14" s="47" t="s">
        <v>120</v>
      </c>
      <c r="Q14" s="40"/>
      <c r="R14" s="40" t="s">
        <v>68</v>
      </c>
      <c r="S14" s="48">
        <v>64.349999999999994</v>
      </c>
      <c r="T14" s="49">
        <v>8.1</v>
      </c>
      <c r="U14" s="50">
        <f t="shared" si="5"/>
        <v>7.9444444444444438</v>
      </c>
      <c r="V14" s="51">
        <v>7.94</v>
      </c>
      <c r="W14" s="12"/>
      <c r="X14" s="52" t="s">
        <v>69</v>
      </c>
      <c r="Y14" s="52">
        <v>40</v>
      </c>
      <c r="Z14" s="52">
        <v>36</v>
      </c>
      <c r="AA14" s="52">
        <v>18</v>
      </c>
      <c r="AB14" s="49">
        <v>5</v>
      </c>
      <c r="AC14" s="53">
        <v>2</v>
      </c>
      <c r="AD14" s="54">
        <f t="shared" si="6"/>
        <v>2.5919999999999999E-2</v>
      </c>
      <c r="AE14" s="55">
        <f t="shared" si="7"/>
        <v>5015.4320987654328</v>
      </c>
      <c r="AF14" s="40">
        <v>2400</v>
      </c>
      <c r="AG14" s="56">
        <f t="shared" si="8"/>
        <v>0.47852307692307688</v>
      </c>
      <c r="AH14" s="41" t="s">
        <v>101</v>
      </c>
      <c r="AI14" s="57">
        <f t="shared" si="9"/>
        <v>0.42799999999999999</v>
      </c>
      <c r="AJ14" s="56">
        <f t="shared" si="16"/>
        <v>3.39832</v>
      </c>
      <c r="AK14" s="56">
        <f t="shared" si="0"/>
        <v>11.816843076923078</v>
      </c>
      <c r="AL14" s="57">
        <v>0.1</v>
      </c>
      <c r="AM14" s="56">
        <f t="shared" si="1"/>
        <v>1.7329999999999999</v>
      </c>
      <c r="AN14" s="57">
        <v>0.04</v>
      </c>
      <c r="AO14" s="56">
        <f t="shared" si="2"/>
        <v>0.69319999999999993</v>
      </c>
      <c r="AP14" s="57">
        <v>0</v>
      </c>
      <c r="AQ14" s="56">
        <f t="shared" si="3"/>
        <v>0</v>
      </c>
      <c r="AR14" s="40">
        <v>0</v>
      </c>
      <c r="AS14" s="10">
        <v>0</v>
      </c>
      <c r="AT14" s="56">
        <f t="shared" si="10"/>
        <v>0</v>
      </c>
      <c r="AU14" s="56">
        <f t="shared" si="17"/>
        <v>2.4261999999999997</v>
      </c>
      <c r="AV14" s="56">
        <f t="shared" si="4"/>
        <v>14.243043076923078</v>
      </c>
      <c r="AW14" s="58">
        <f t="shared" si="11"/>
        <v>0.17812792400905486</v>
      </c>
      <c r="AX14" s="56">
        <f t="shared" si="12"/>
        <v>17.331111000000003</v>
      </c>
      <c r="AY14" s="12">
        <v>17.329999999999998</v>
      </c>
      <c r="AZ14" s="12"/>
      <c r="BA14" s="12">
        <v>59.99</v>
      </c>
      <c r="BB14" s="57">
        <v>0.71109999999999995</v>
      </c>
      <c r="BC14" s="58">
        <f t="shared" si="13"/>
        <v>0.71111851975329221</v>
      </c>
      <c r="BD14" s="11">
        <v>702</v>
      </c>
      <c r="BE14" s="56">
        <f t="shared" si="14"/>
        <v>9998.6162400000012</v>
      </c>
      <c r="BF14" s="56">
        <f t="shared" si="15"/>
        <v>12165.659999999998</v>
      </c>
      <c r="BH14" s="2"/>
      <c r="BI14" s="2"/>
    </row>
    <row r="15" spans="1:61" ht="30" x14ac:dyDescent="0.25">
      <c r="A15" s="39">
        <v>14</v>
      </c>
      <c r="B15" s="40"/>
      <c r="C15" s="40"/>
      <c r="D15" s="40" t="s">
        <v>71</v>
      </c>
      <c r="E15" s="40"/>
      <c r="F15" s="40" t="s">
        <v>59</v>
      </c>
      <c r="G15" s="40" t="s">
        <v>113</v>
      </c>
      <c r="H15" s="42" t="s">
        <v>121</v>
      </c>
      <c r="I15" s="41" t="s">
        <v>108</v>
      </c>
      <c r="J15" s="41" t="s">
        <v>122</v>
      </c>
      <c r="K15" s="44" t="s">
        <v>80</v>
      </c>
      <c r="L15" s="45" t="s">
        <v>90</v>
      </c>
      <c r="M15" s="47" t="s">
        <v>87</v>
      </c>
      <c r="N15" s="40"/>
      <c r="O15" s="40"/>
      <c r="P15" s="47" t="s">
        <v>123</v>
      </c>
      <c r="Q15" s="40"/>
      <c r="R15" s="40" t="s">
        <v>68</v>
      </c>
      <c r="S15" s="48">
        <v>88.31</v>
      </c>
      <c r="T15" s="49">
        <v>8.1</v>
      </c>
      <c r="U15" s="50">
        <f t="shared" si="5"/>
        <v>10.90246913580247</v>
      </c>
      <c r="V15" s="51">
        <v>10.9</v>
      </c>
      <c r="W15" s="12"/>
      <c r="X15" s="52" t="s">
        <v>69</v>
      </c>
      <c r="Y15" s="52">
        <v>44</v>
      </c>
      <c r="Z15" s="52">
        <v>41</v>
      </c>
      <c r="AA15" s="52">
        <v>21</v>
      </c>
      <c r="AB15" s="49">
        <v>5</v>
      </c>
      <c r="AC15" s="53">
        <v>2</v>
      </c>
      <c r="AD15" s="54">
        <f t="shared" si="6"/>
        <v>3.7884000000000001E-2</v>
      </c>
      <c r="AE15" s="55">
        <f t="shared" si="7"/>
        <v>3431.5278217717241</v>
      </c>
      <c r="AF15" s="40">
        <v>2400</v>
      </c>
      <c r="AG15" s="56">
        <f t="shared" si="8"/>
        <v>0.69939692307692314</v>
      </c>
      <c r="AH15" s="41" t="s">
        <v>78</v>
      </c>
      <c r="AI15" s="57">
        <f t="shared" si="9"/>
        <v>0.42799999999999999</v>
      </c>
      <c r="AJ15" s="56">
        <f t="shared" si="16"/>
        <v>4.6652000000000005</v>
      </c>
      <c r="AK15" s="56">
        <f t="shared" si="0"/>
        <v>16.264596923076923</v>
      </c>
      <c r="AL15" s="57">
        <v>0.1</v>
      </c>
      <c r="AM15" s="56">
        <f t="shared" si="1"/>
        <v>2.2130000000000001</v>
      </c>
      <c r="AN15" s="57">
        <v>0.04</v>
      </c>
      <c r="AO15" s="56">
        <f t="shared" si="2"/>
        <v>0.88519999999999999</v>
      </c>
      <c r="AP15" s="57">
        <v>0</v>
      </c>
      <c r="AQ15" s="56">
        <f t="shared" si="3"/>
        <v>0</v>
      </c>
      <c r="AR15" s="40">
        <v>0</v>
      </c>
      <c r="AS15" s="10">
        <v>0</v>
      </c>
      <c r="AT15" s="56">
        <f t="shared" si="10"/>
        <v>0</v>
      </c>
      <c r="AU15" s="56">
        <f t="shared" si="17"/>
        <v>3.0982000000000003</v>
      </c>
      <c r="AV15" s="56">
        <f t="shared" si="4"/>
        <v>19.362796923076921</v>
      </c>
      <c r="AW15" s="58">
        <f t="shared" si="11"/>
        <v>0.12504306719037858</v>
      </c>
      <c r="AX15" s="56">
        <f t="shared" si="12"/>
        <v>22.130838000000001</v>
      </c>
      <c r="AY15" s="12">
        <v>22.13</v>
      </c>
      <c r="AZ15" s="12"/>
      <c r="BA15" s="12">
        <v>69.989999999999995</v>
      </c>
      <c r="BB15" s="57">
        <v>0.68379999999999996</v>
      </c>
      <c r="BC15" s="58">
        <f t="shared" si="13"/>
        <v>0.68381197313901987</v>
      </c>
      <c r="BD15" s="11">
        <v>1400</v>
      </c>
      <c r="BE15" s="56">
        <f t="shared" si="14"/>
        <v>27107.915692307688</v>
      </c>
      <c r="BF15" s="56">
        <f t="shared" si="15"/>
        <v>30982</v>
      </c>
      <c r="BH15" s="2"/>
      <c r="BI15" s="2"/>
    </row>
    <row r="16" spans="1:61" ht="30" x14ac:dyDescent="0.25">
      <c r="A16" s="39">
        <v>15</v>
      </c>
      <c r="B16" s="40"/>
      <c r="C16" s="40"/>
      <c r="D16" s="40" t="s">
        <v>71</v>
      </c>
      <c r="E16" s="40"/>
      <c r="F16" s="40" t="s">
        <v>59</v>
      </c>
      <c r="G16" s="40" t="s">
        <v>113</v>
      </c>
      <c r="H16" s="42" t="s">
        <v>121</v>
      </c>
      <c r="I16" s="41" t="s">
        <v>119</v>
      </c>
      <c r="J16" s="41" t="s">
        <v>114</v>
      </c>
      <c r="K16" s="44" t="s">
        <v>75</v>
      </c>
      <c r="L16" s="45" t="s">
        <v>96</v>
      </c>
      <c r="M16" s="47" t="s">
        <v>124</v>
      </c>
      <c r="N16" s="40"/>
      <c r="O16" s="40"/>
      <c r="P16" s="47" t="s">
        <v>125</v>
      </c>
      <c r="Q16" s="40"/>
      <c r="R16" s="40" t="s">
        <v>68</v>
      </c>
      <c r="S16" s="48">
        <v>102.17</v>
      </c>
      <c r="T16" s="49">
        <v>8.1</v>
      </c>
      <c r="U16" s="50">
        <f t="shared" si="5"/>
        <v>12.613580246913582</v>
      </c>
      <c r="V16" s="51">
        <v>12.61</v>
      </c>
      <c r="W16" s="12"/>
      <c r="X16" s="52" t="s">
        <v>69</v>
      </c>
      <c r="Y16" s="52">
        <v>50</v>
      </c>
      <c r="Z16" s="52">
        <v>41</v>
      </c>
      <c r="AA16" s="52">
        <v>23</v>
      </c>
      <c r="AB16" s="49">
        <v>5</v>
      </c>
      <c r="AC16" s="53">
        <v>2</v>
      </c>
      <c r="AD16" s="54">
        <f t="shared" si="6"/>
        <v>4.7149999999999997E-2</v>
      </c>
      <c r="AE16" s="55">
        <f t="shared" si="7"/>
        <v>2757.1580063626725</v>
      </c>
      <c r="AF16" s="40">
        <v>2400</v>
      </c>
      <c r="AG16" s="56">
        <f t="shared" si="8"/>
        <v>0.8704615384615384</v>
      </c>
      <c r="AH16" s="41" t="s">
        <v>78</v>
      </c>
      <c r="AI16" s="57">
        <f t="shared" si="9"/>
        <v>0.42799999999999999</v>
      </c>
      <c r="AJ16" s="56">
        <f t="shared" si="16"/>
        <v>5.3970799999999999</v>
      </c>
      <c r="AK16" s="56">
        <f t="shared" si="0"/>
        <v>18.877541538461539</v>
      </c>
      <c r="AL16" s="57">
        <v>0.1</v>
      </c>
      <c r="AM16" s="56">
        <f t="shared" si="1"/>
        <v>2.5739999999999998</v>
      </c>
      <c r="AN16" s="57">
        <v>0.04</v>
      </c>
      <c r="AO16" s="56">
        <f t="shared" si="2"/>
        <v>1.0295999999999998</v>
      </c>
      <c r="AP16" s="57">
        <v>0</v>
      </c>
      <c r="AQ16" s="56">
        <f t="shared" si="3"/>
        <v>0</v>
      </c>
      <c r="AR16" s="40">
        <v>0</v>
      </c>
      <c r="AS16" s="10">
        <v>0</v>
      </c>
      <c r="AT16" s="56" t="str">
        <f>IF(ISERROR(AY16*#REF!),"",AY16*#REF!)</f>
        <v/>
      </c>
      <c r="AU16" s="56" t="str">
        <f t="shared" si="17"/>
        <v/>
      </c>
      <c r="AV16" s="56" t="str">
        <f t="shared" si="4"/>
        <v/>
      </c>
      <c r="AW16" s="58" t="str">
        <f t="shared" si="11"/>
        <v/>
      </c>
      <c r="AX16" s="56">
        <f t="shared" si="12"/>
        <v>25.740781999999996</v>
      </c>
      <c r="AY16" s="12">
        <v>25.74</v>
      </c>
      <c r="AZ16" s="12"/>
      <c r="BA16" s="12">
        <v>79.989999999999995</v>
      </c>
      <c r="BB16" s="57">
        <v>0.67820000000000003</v>
      </c>
      <c r="BC16" s="58">
        <f t="shared" si="13"/>
        <v>0.67820977622202783</v>
      </c>
      <c r="BD16" s="11">
        <v>860</v>
      </c>
      <c r="BE16" s="56" t="str">
        <f t="shared" si="14"/>
        <v/>
      </c>
      <c r="BF16" s="56">
        <f t="shared" si="15"/>
        <v>22136.399999999998</v>
      </c>
      <c r="BH16" s="2"/>
      <c r="BI16" s="2"/>
    </row>
  </sheetData>
  <sheetProtection insertRows="0" deleteRows="0" sort="0"/>
  <protectedRanges>
    <protectedRange sqref="I11:J16 L17:N257 P17:AY257 AB2:AR16 N2:N4 M5:N16 AT2:AW16 BA2:BD257 P2:X16 A17:J257 A2:G16 J2:J10" name="Range1"/>
    <protectedRange sqref="AX2:AX16" name="Range1_1"/>
    <protectedRange sqref="K2:K260" name="Range1_2"/>
    <protectedRange sqref="O2:O255" name="Range1_3"/>
    <protectedRange sqref="AZ2:AZ255" name="Range1_4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  <x14:dataValidation type="list" allowBlank="1" showInputMessage="1" showErrorMessage="1">
          <x14:formula1>
            <xm:f>[1]Data!#REF!</xm:f>
          </x14:formula1>
          <xm:sqref>R2:R16</xm:sqref>
        </x14:dataValidation>
        <x14:dataValidation type="list" allowBlank="1" showInputMessage="1" showErrorMessage="1">
          <x14:formula1>
            <xm:f>[1]Data!#REF!</xm:f>
          </x14:formula1>
          <xm:sqref>X2:X16</xm:sqref>
        </x14:dataValidation>
        <x14:dataValidation type="list" allowBlank="1" showInputMessage="1" showErrorMessage="1">
          <x14:formula1>
            <xm:f>[1]ValueSelect!#REF!</xm:f>
          </x14:formula1>
          <xm:sqref>D2:D16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2025-09-30T01:16:44Z</dcterms:created>
  <dcterms:modified xsi:type="dcterms:W3CDTF">2025-09-30T01:17:53Z</dcterms:modified>
</cp:coreProperties>
</file>