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bookViews>
    <workbookView xWindow="0" yWindow="0" windowWidth="28800" windowHeight="11625"/>
  </bookViews>
  <sheets>
    <sheet name="Item" sheetId="1" r:id="rId1"/>
  </sheets>
  <externalReferences>
    <externalReference r:id="rId2"/>
    <externalReference r:id="rId3"/>
  </externalReferences>
  <definedNames>
    <definedName name="Artwork">#REF!</definedName>
    <definedName name="Bath">#REF!</definedName>
    <definedName name="Bath_Accessories">#REF!</definedName>
    <definedName name="Bath_Rugs">#REF!</definedName>
    <definedName name="Bed_in_a_bag_Full_Queen_King">#REF!</definedName>
    <definedName name="Bed_in_a_bag_Twin">#REF!</definedName>
    <definedName name="Bed_Pillows">#REF!</definedName>
    <definedName name="Bedding">#REF!</definedName>
    <definedName name="Bedding.">#REF!</definedName>
    <definedName name="Bedspreads_Coverlets">#REF!</definedName>
    <definedName name="Blankets_Throws">#REF!</definedName>
    <definedName name="CATEGORY">[1]Sheet1!$DW$2:$DW$3</definedName>
    <definedName name="colour">[1]Sheet1!$EH$2:$EH$3</definedName>
    <definedName name="Decorative_Accessories">#REF!</definedName>
    <definedName name="Decorative_Pillows_Inserts_Covers">#REF!</definedName>
    <definedName name="Down_Comforters">#REF!</definedName>
    <definedName name="Duvet_Covers">#REF!</definedName>
    <definedName name="Electrics">#REF!</definedName>
    <definedName name="ExactAddinConnection" hidden="1">"001"</definedName>
    <definedName name="ExactAddinConnection.001" hidden="1">"MACOLA;001;lucas.yuan;1"</definedName>
    <definedName name="ExactAddinConnection.111" hidden="1">"MACOLA;111;hannah.duong;1"</definedName>
    <definedName name="foam">[1]Sheet1!$EC$2:$EC$3</definedName>
    <definedName name="Home_Décor">#REF!</definedName>
    <definedName name="Home_Décor.">#REF!</definedName>
    <definedName name="KD">[1]Sheet1!$DS$2:$DS$2</definedName>
    <definedName name="Kids_Bath">#REF!</definedName>
    <definedName name="Kids_or_Teen">#REF!</definedName>
    <definedName name="Lighting_or_Candleholders">#REF!</definedName>
    <definedName name="M">[1]Sheet1!$EA$2:$EA$3</definedName>
    <definedName name="Mattress_Pads_Full_Queen_King">#REF!</definedName>
    <definedName name="Mattress_Pads_Twin">#REF!</definedName>
    <definedName name="Mattress_Toppers_Full_Queen_King">#REF!</definedName>
    <definedName name="Mattress_Toppers_Twin">#REF!</definedName>
    <definedName name="Non_Down_Comforters_Full_Queen_King">#REF!</definedName>
    <definedName name="Non_Down_Comforters_Twin">#REF!</definedName>
    <definedName name="Outdoor">#REF!</definedName>
    <definedName name="PACK">[1]Sheet1!$EE$2:$EE$3</definedName>
    <definedName name="Pet_Care">#REF!</definedName>
    <definedName name="Pillow_Shams">#REF!</definedName>
    <definedName name="Pillowcases">#REF!</definedName>
    <definedName name="PORT_IFF">#N/A</definedName>
    <definedName name="Prints">#REF!</definedName>
    <definedName name="Quilts">#REF!</definedName>
    <definedName name="Seasonal">#REF!</definedName>
    <definedName name="Sheets_Full_Queen_King">#REF!</definedName>
    <definedName name="Sheets_Twin">#REF!</definedName>
    <definedName name="Shower_Curtains">#REF!</definedName>
    <definedName name="Slipcovers_Chair_Pads">#REF!</definedName>
    <definedName name="Slipcovers_Chair_Pads.">#REF!</definedName>
    <definedName name="Towels_Bath_Sheets">#REF!</definedName>
    <definedName name="UNIT">[1]Sheet1!$EF$2:$EF$3</definedName>
    <definedName name="vlook">#REF!</definedName>
    <definedName name="Window_Treatments_Hardware_Accessories">#REF!</definedName>
    <definedName name="Window_Treatments_Hardware_Accessories.">#REF!</definedName>
    <definedName name="wood">[1]Sheet1!$EG$2:$EG$3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B39" i="1" l="1"/>
  <c r="AU39" i="1"/>
  <c r="AR39" i="1"/>
  <c r="AP39" i="1"/>
  <c r="AN39" i="1"/>
  <c r="AL39" i="1"/>
  <c r="AI39" i="1"/>
  <c r="AB39" i="1"/>
  <c r="AD39" i="1" s="1"/>
  <c r="AF39" i="1" s="1"/>
  <c r="AJ39" i="1" s="1"/>
  <c r="BB38" i="1"/>
  <c r="AU38" i="1"/>
  <c r="AR38" i="1"/>
  <c r="AP38" i="1"/>
  <c r="AN38" i="1"/>
  <c r="AL38" i="1"/>
  <c r="AI38" i="1"/>
  <c r="AB38" i="1"/>
  <c r="AD38" i="1" s="1"/>
  <c r="AF38" i="1" s="1"/>
  <c r="AJ38" i="1" s="1"/>
  <c r="BB37" i="1"/>
  <c r="AU37" i="1"/>
  <c r="AR37" i="1"/>
  <c r="AP37" i="1"/>
  <c r="AN37" i="1"/>
  <c r="AL37" i="1"/>
  <c r="AI37" i="1"/>
  <c r="AB37" i="1"/>
  <c r="AD37" i="1" s="1"/>
  <c r="AF37" i="1" s="1"/>
  <c r="AJ37" i="1" s="1"/>
  <c r="BB36" i="1"/>
  <c r="AU36" i="1"/>
  <c r="AR36" i="1"/>
  <c r="AP36" i="1"/>
  <c r="AN36" i="1"/>
  <c r="AL36" i="1"/>
  <c r="AV36" i="1" s="1"/>
  <c r="AI36" i="1"/>
  <c r="AD36" i="1"/>
  <c r="AF36" i="1" s="1"/>
  <c r="AB36" i="1"/>
  <c r="BB35" i="1"/>
  <c r="AU35" i="1"/>
  <c r="AR35" i="1"/>
  <c r="AP35" i="1"/>
  <c r="AN35" i="1"/>
  <c r="AL35" i="1"/>
  <c r="AI35" i="1"/>
  <c r="AB35" i="1"/>
  <c r="AD35" i="1" s="1"/>
  <c r="AF35" i="1" s="1"/>
  <c r="BB34" i="1"/>
  <c r="AU34" i="1"/>
  <c r="AR34" i="1"/>
  <c r="AP34" i="1"/>
  <c r="AN34" i="1"/>
  <c r="AV34" i="1" s="1"/>
  <c r="AL34" i="1"/>
  <c r="AI34" i="1"/>
  <c r="AB34" i="1"/>
  <c r="AD34" i="1" s="1"/>
  <c r="AF34" i="1" s="1"/>
  <c r="AJ34" i="1" s="1"/>
  <c r="BB33" i="1"/>
  <c r="AU33" i="1"/>
  <c r="AR33" i="1"/>
  <c r="AP33" i="1"/>
  <c r="AN33" i="1"/>
  <c r="AL33" i="1"/>
  <c r="AI33" i="1"/>
  <c r="AF33" i="1"/>
  <c r="AD33" i="1"/>
  <c r="AB33" i="1"/>
  <c r="BB32" i="1"/>
  <c r="AU32" i="1"/>
  <c r="AR32" i="1"/>
  <c r="AP32" i="1"/>
  <c r="AN32" i="1"/>
  <c r="AL32" i="1"/>
  <c r="AI32" i="1"/>
  <c r="AB32" i="1"/>
  <c r="AD32" i="1" s="1"/>
  <c r="AF32" i="1" s="1"/>
  <c r="BB31" i="1"/>
  <c r="AU31" i="1"/>
  <c r="AR31" i="1"/>
  <c r="AP31" i="1"/>
  <c r="AN31" i="1"/>
  <c r="AL31" i="1"/>
  <c r="AI31" i="1"/>
  <c r="AB31" i="1"/>
  <c r="AD31" i="1" s="1"/>
  <c r="AF31" i="1" s="1"/>
  <c r="AJ31" i="1" s="1"/>
  <c r="BB30" i="1"/>
  <c r="AU30" i="1"/>
  <c r="AR30" i="1"/>
  <c r="AP30" i="1"/>
  <c r="AN30" i="1"/>
  <c r="AL30" i="1"/>
  <c r="AI30" i="1"/>
  <c r="AB30" i="1"/>
  <c r="AD30" i="1" s="1"/>
  <c r="AF30" i="1" s="1"/>
  <c r="AJ30" i="1" s="1"/>
  <c r="BB29" i="1"/>
  <c r="AU29" i="1"/>
  <c r="AR29" i="1"/>
  <c r="AP29" i="1"/>
  <c r="AN29" i="1"/>
  <c r="AL29" i="1"/>
  <c r="AI29" i="1"/>
  <c r="AB29" i="1"/>
  <c r="AD29" i="1" s="1"/>
  <c r="AF29" i="1" s="1"/>
  <c r="AJ29" i="1" s="1"/>
  <c r="BB28" i="1"/>
  <c r="AU28" i="1"/>
  <c r="AR28" i="1"/>
  <c r="AP28" i="1"/>
  <c r="AN28" i="1"/>
  <c r="AL28" i="1"/>
  <c r="AI28" i="1"/>
  <c r="AD28" i="1"/>
  <c r="AF28" i="1" s="1"/>
  <c r="AJ28" i="1" s="1"/>
  <c r="AB28" i="1"/>
  <c r="BB27" i="1"/>
  <c r="AU27" i="1"/>
  <c r="AR27" i="1"/>
  <c r="AP27" i="1"/>
  <c r="AN27" i="1"/>
  <c r="AL27" i="1"/>
  <c r="AI27" i="1"/>
  <c r="AB27" i="1"/>
  <c r="AD27" i="1" s="1"/>
  <c r="AF27" i="1" s="1"/>
  <c r="BB26" i="1"/>
  <c r="AU26" i="1"/>
  <c r="AR26" i="1"/>
  <c r="AP26" i="1"/>
  <c r="AN26" i="1"/>
  <c r="AL26" i="1"/>
  <c r="AI26" i="1"/>
  <c r="AD26" i="1"/>
  <c r="AF26" i="1" s="1"/>
  <c r="AB26" i="1"/>
  <c r="BB25" i="1"/>
  <c r="AU25" i="1"/>
  <c r="AR25" i="1"/>
  <c r="AP25" i="1"/>
  <c r="AN25" i="1"/>
  <c r="AV25" i="1" s="1"/>
  <c r="AL25" i="1"/>
  <c r="AI25" i="1"/>
  <c r="AB25" i="1"/>
  <c r="AD25" i="1" s="1"/>
  <c r="AF25" i="1" s="1"/>
  <c r="AJ25" i="1" s="1"/>
  <c r="BB24" i="1"/>
  <c r="AU24" i="1"/>
  <c r="AR24" i="1"/>
  <c r="AP24" i="1"/>
  <c r="AN24" i="1"/>
  <c r="AL24" i="1"/>
  <c r="AI24" i="1"/>
  <c r="AD24" i="1"/>
  <c r="AF24" i="1" s="1"/>
  <c r="AB24" i="1"/>
  <c r="BB23" i="1"/>
  <c r="AU23" i="1"/>
  <c r="AR23" i="1"/>
  <c r="AP23" i="1"/>
  <c r="AN23" i="1"/>
  <c r="AL23" i="1"/>
  <c r="AI23" i="1"/>
  <c r="AB23" i="1"/>
  <c r="AD23" i="1" s="1"/>
  <c r="AF23" i="1" s="1"/>
  <c r="BB22" i="1"/>
  <c r="AU22" i="1"/>
  <c r="AR22" i="1"/>
  <c r="AP22" i="1"/>
  <c r="AN22" i="1"/>
  <c r="AL22" i="1"/>
  <c r="AI22" i="1"/>
  <c r="AB22" i="1"/>
  <c r="AD22" i="1" s="1"/>
  <c r="AF22" i="1" s="1"/>
  <c r="BB21" i="1"/>
  <c r="AU21" i="1"/>
  <c r="AR21" i="1"/>
  <c r="AP21" i="1"/>
  <c r="AN21" i="1"/>
  <c r="AL21" i="1"/>
  <c r="AI21" i="1"/>
  <c r="AB21" i="1"/>
  <c r="AD21" i="1" s="1"/>
  <c r="AF21" i="1" s="1"/>
  <c r="AJ21" i="1" s="1"/>
  <c r="BB20" i="1"/>
  <c r="AU20" i="1"/>
  <c r="AR20" i="1"/>
  <c r="AP20" i="1"/>
  <c r="AN20" i="1"/>
  <c r="AL20" i="1"/>
  <c r="AI20" i="1"/>
  <c r="AB20" i="1"/>
  <c r="AD20" i="1" s="1"/>
  <c r="AF20" i="1" s="1"/>
  <c r="BB19" i="1"/>
  <c r="AU19" i="1"/>
  <c r="AR19" i="1"/>
  <c r="AP19" i="1"/>
  <c r="AN19" i="1"/>
  <c r="AL19" i="1"/>
  <c r="AI19" i="1"/>
  <c r="AB19" i="1"/>
  <c r="AD19" i="1" s="1"/>
  <c r="AF19" i="1" s="1"/>
  <c r="BB18" i="1"/>
  <c r="AU18" i="1"/>
  <c r="AR18" i="1"/>
  <c r="AP18" i="1"/>
  <c r="AN18" i="1"/>
  <c r="AL18" i="1"/>
  <c r="AI18" i="1"/>
  <c r="AD18" i="1"/>
  <c r="AF18" i="1" s="1"/>
  <c r="AB18" i="1"/>
  <c r="BB17" i="1"/>
  <c r="AU17" i="1"/>
  <c r="AR17" i="1"/>
  <c r="AP17" i="1"/>
  <c r="AN17" i="1"/>
  <c r="AL17" i="1"/>
  <c r="AI17" i="1"/>
  <c r="AB17" i="1"/>
  <c r="AD17" i="1" s="1"/>
  <c r="AF17" i="1" s="1"/>
  <c r="AJ17" i="1" s="1"/>
  <c r="BB16" i="1"/>
  <c r="AU16" i="1"/>
  <c r="AR16" i="1"/>
  <c r="AP16" i="1"/>
  <c r="AN16" i="1"/>
  <c r="AL16" i="1"/>
  <c r="AI16" i="1"/>
  <c r="AB16" i="1"/>
  <c r="AD16" i="1" s="1"/>
  <c r="AF16" i="1" s="1"/>
  <c r="BB15" i="1"/>
  <c r="AU15" i="1"/>
  <c r="AR15" i="1"/>
  <c r="AP15" i="1"/>
  <c r="AN15" i="1"/>
  <c r="AL15" i="1"/>
  <c r="AI15" i="1"/>
  <c r="AB15" i="1"/>
  <c r="AD15" i="1" s="1"/>
  <c r="AF15" i="1" s="1"/>
  <c r="AJ15" i="1" s="1"/>
  <c r="BB14" i="1"/>
  <c r="AU14" i="1"/>
  <c r="AR14" i="1"/>
  <c r="AP14" i="1"/>
  <c r="AN14" i="1"/>
  <c r="AL14" i="1"/>
  <c r="AI14" i="1"/>
  <c r="AB14" i="1"/>
  <c r="AD14" i="1" s="1"/>
  <c r="AF14" i="1" s="1"/>
  <c r="AJ14" i="1" s="1"/>
  <c r="BB13" i="1"/>
  <c r="AU13" i="1"/>
  <c r="AR13" i="1"/>
  <c r="AP13" i="1"/>
  <c r="AN13" i="1"/>
  <c r="AL13" i="1"/>
  <c r="AI13" i="1"/>
  <c r="AD13" i="1"/>
  <c r="AF13" i="1" s="1"/>
  <c r="AJ13" i="1" s="1"/>
  <c r="AB13" i="1"/>
  <c r="BB12" i="1"/>
  <c r="AU12" i="1"/>
  <c r="AR12" i="1"/>
  <c r="AP12" i="1"/>
  <c r="AN12" i="1"/>
  <c r="AL12" i="1"/>
  <c r="AI12" i="1"/>
  <c r="AB12" i="1"/>
  <c r="AD12" i="1" s="1"/>
  <c r="AF12" i="1" s="1"/>
  <c r="BB11" i="1"/>
  <c r="AU11" i="1"/>
  <c r="AR11" i="1"/>
  <c r="AP11" i="1"/>
  <c r="AN11" i="1"/>
  <c r="AL11" i="1"/>
  <c r="AI11" i="1"/>
  <c r="AB11" i="1"/>
  <c r="AD11" i="1" s="1"/>
  <c r="AF11" i="1" s="1"/>
  <c r="BB10" i="1"/>
  <c r="AU10" i="1"/>
  <c r="AR10" i="1"/>
  <c r="AP10" i="1"/>
  <c r="AN10" i="1"/>
  <c r="AL10" i="1"/>
  <c r="AI10" i="1"/>
  <c r="AB10" i="1"/>
  <c r="AD10" i="1" s="1"/>
  <c r="AF10" i="1" s="1"/>
  <c r="BB9" i="1"/>
  <c r="AU9" i="1"/>
  <c r="AR9" i="1"/>
  <c r="AP9" i="1"/>
  <c r="AN9" i="1"/>
  <c r="AL9" i="1"/>
  <c r="AI9" i="1"/>
  <c r="AB9" i="1"/>
  <c r="AD9" i="1" s="1"/>
  <c r="AF9" i="1" s="1"/>
  <c r="AJ9" i="1" s="1"/>
  <c r="BB8" i="1"/>
  <c r="AU8" i="1"/>
  <c r="AR8" i="1"/>
  <c r="AP8" i="1"/>
  <c r="AN8" i="1"/>
  <c r="AL8" i="1"/>
  <c r="AI8" i="1"/>
  <c r="AB8" i="1"/>
  <c r="AD8" i="1" s="1"/>
  <c r="AF8" i="1" s="1"/>
  <c r="AJ8" i="1" s="1"/>
  <c r="BB7" i="1"/>
  <c r="AU7" i="1"/>
  <c r="AR7" i="1"/>
  <c r="AP7" i="1"/>
  <c r="AN7" i="1"/>
  <c r="AL7" i="1"/>
  <c r="AI7" i="1"/>
  <c r="AB7" i="1"/>
  <c r="AD7" i="1" s="1"/>
  <c r="AF7" i="1" s="1"/>
  <c r="AJ7" i="1" s="1"/>
  <c r="BB6" i="1"/>
  <c r="AU6" i="1"/>
  <c r="AR6" i="1"/>
  <c r="AP6" i="1"/>
  <c r="AN6" i="1"/>
  <c r="AL6" i="1"/>
  <c r="AI6" i="1"/>
  <c r="AB6" i="1"/>
  <c r="AD6" i="1" s="1"/>
  <c r="AF6" i="1" s="1"/>
  <c r="AJ6" i="1" s="1"/>
  <c r="BB5" i="1"/>
  <c r="AU5" i="1"/>
  <c r="AR5" i="1"/>
  <c r="AP5" i="1"/>
  <c r="AN5" i="1"/>
  <c r="AL5" i="1"/>
  <c r="AI5" i="1"/>
  <c r="AB5" i="1"/>
  <c r="AD5" i="1" s="1"/>
  <c r="AF5" i="1" s="1"/>
  <c r="AJ5" i="1" s="1"/>
  <c r="BB4" i="1"/>
  <c r="AU4" i="1"/>
  <c r="AR4" i="1"/>
  <c r="AP4" i="1"/>
  <c r="AN4" i="1"/>
  <c r="AL4" i="1"/>
  <c r="AV4" i="1" s="1"/>
  <c r="AI4" i="1"/>
  <c r="AB4" i="1"/>
  <c r="AD4" i="1" s="1"/>
  <c r="AF4" i="1" s="1"/>
  <c r="AJ4" i="1" s="1"/>
  <c r="BB3" i="1"/>
  <c r="AU3" i="1"/>
  <c r="AR3" i="1"/>
  <c r="AP3" i="1"/>
  <c r="AN3" i="1"/>
  <c r="AL3" i="1"/>
  <c r="AI3" i="1"/>
  <c r="AB3" i="1"/>
  <c r="AD3" i="1" s="1"/>
  <c r="AF3" i="1" s="1"/>
  <c r="AJ3" i="1" s="1"/>
  <c r="BB2" i="1"/>
  <c r="AU2" i="1"/>
  <c r="AR2" i="1"/>
  <c r="AP2" i="1"/>
  <c r="AN2" i="1"/>
  <c r="AL2" i="1"/>
  <c r="AI2" i="1"/>
  <c r="AB2" i="1"/>
  <c r="AD2" i="1" s="1"/>
  <c r="AF2" i="1" s="1"/>
  <c r="AJ2" i="1" s="1"/>
  <c r="AV10" i="1" l="1"/>
  <c r="AV11" i="1"/>
  <c r="AV21" i="1"/>
  <c r="AV22" i="1"/>
  <c r="AV23" i="1"/>
  <c r="AW4" i="1"/>
  <c r="AX4" i="1" s="1"/>
  <c r="AV9" i="1"/>
  <c r="AV17" i="1"/>
  <c r="AW17" i="1" s="1"/>
  <c r="AV18" i="1"/>
  <c r="AV19" i="1"/>
  <c r="AJ32" i="1"/>
  <c r="AJ10" i="1"/>
  <c r="AW10" i="1" s="1"/>
  <c r="AJ11" i="1"/>
  <c r="AJ12" i="1"/>
  <c r="AV13" i="1"/>
  <c r="AW13" i="1" s="1"/>
  <c r="AV14" i="1"/>
  <c r="AV15" i="1"/>
  <c r="AV8" i="1"/>
  <c r="AW8" i="1" s="1"/>
  <c r="AV12" i="1"/>
  <c r="AW12" i="1" s="1"/>
  <c r="AV16" i="1"/>
  <c r="AV20" i="1"/>
  <c r="AV24" i="1"/>
  <c r="AV26" i="1"/>
  <c r="AV27" i="1"/>
  <c r="AV29" i="1"/>
  <c r="AW29" i="1" s="1"/>
  <c r="AJ35" i="1"/>
  <c r="AJ18" i="1"/>
  <c r="AW18" i="1" s="1"/>
  <c r="AJ19" i="1"/>
  <c r="AJ22" i="1"/>
  <c r="AJ23" i="1"/>
  <c r="AV28" i="1"/>
  <c r="AW28" i="1" s="1"/>
  <c r="BA28" i="1" s="1"/>
  <c r="AV30" i="1"/>
  <c r="AW30" i="1" s="1"/>
  <c r="AV31" i="1"/>
  <c r="AW31" i="1" s="1"/>
  <c r="AV33" i="1"/>
  <c r="AJ36" i="1"/>
  <c r="AW36" i="1" s="1"/>
  <c r="AV39" i="1"/>
  <c r="AW39" i="1" s="1"/>
  <c r="AV3" i="1"/>
  <c r="AW3" i="1" s="1"/>
  <c r="AV5" i="1"/>
  <c r="AJ16" i="1"/>
  <c r="AJ20" i="1"/>
  <c r="AW20" i="1" s="1"/>
  <c r="BA20" i="1" s="1"/>
  <c r="AJ24" i="1"/>
  <c r="AW24" i="1" s="1"/>
  <c r="AJ26" i="1"/>
  <c r="AW26" i="1" s="1"/>
  <c r="BA26" i="1" s="1"/>
  <c r="AJ27" i="1"/>
  <c r="AV32" i="1"/>
  <c r="AJ33" i="1"/>
  <c r="AW33" i="1" s="1"/>
  <c r="AV35" i="1"/>
  <c r="AV37" i="1"/>
  <c r="AV38" i="1"/>
  <c r="AW38" i="1" s="1"/>
  <c r="AV7" i="1"/>
  <c r="AW7" i="1" s="1"/>
  <c r="AW37" i="1"/>
  <c r="AV2" i="1"/>
  <c r="AW2" i="1" s="1"/>
  <c r="AW9" i="1"/>
  <c r="AW21" i="1"/>
  <c r="AW25" i="1"/>
  <c r="AW34" i="1"/>
  <c r="BA4" i="1"/>
  <c r="AW5" i="1"/>
  <c r="AV6" i="1"/>
  <c r="AW6" i="1" s="1"/>
  <c r="AW11" i="1"/>
  <c r="AW14" i="1"/>
  <c r="AW15" i="1"/>
  <c r="AW19" i="1"/>
  <c r="AW23" i="1"/>
  <c r="BA24" i="1"/>
  <c r="AX24" i="1"/>
  <c r="AX33" i="1"/>
  <c r="BA33" i="1"/>
  <c r="BA39" i="1" l="1"/>
  <c r="AX39" i="1"/>
  <c r="AW35" i="1"/>
  <c r="AX26" i="1"/>
  <c r="AW32" i="1"/>
  <c r="AW22" i="1"/>
  <c r="AX3" i="1"/>
  <c r="BA3" i="1"/>
  <c r="BA31" i="1"/>
  <c r="AX31" i="1"/>
  <c r="BA12" i="1"/>
  <c r="AX12" i="1"/>
  <c r="AX30" i="1"/>
  <c r="BA30" i="1"/>
  <c r="AX8" i="1"/>
  <c r="BA8" i="1"/>
  <c r="AX29" i="1"/>
  <c r="BA29" i="1"/>
  <c r="AX28" i="1"/>
  <c r="AW27" i="1"/>
  <c r="AW16" i="1"/>
  <c r="AX20" i="1"/>
  <c r="BA2" i="1"/>
  <c r="AX2" i="1"/>
  <c r="BA36" i="1"/>
  <c r="AX36" i="1"/>
  <c r="BA22" i="1"/>
  <c r="AX22" i="1"/>
  <c r="BA14" i="1"/>
  <c r="AX14" i="1"/>
  <c r="AX5" i="1"/>
  <c r="BA5" i="1"/>
  <c r="AX25" i="1"/>
  <c r="BA25" i="1"/>
  <c r="AX9" i="1"/>
  <c r="BA9" i="1"/>
  <c r="BA38" i="1"/>
  <c r="AX38" i="1"/>
  <c r="BA19" i="1"/>
  <c r="AX19" i="1"/>
  <c r="BA11" i="1"/>
  <c r="AX11" i="1"/>
  <c r="BA35" i="1"/>
  <c r="AX35" i="1"/>
  <c r="AX21" i="1"/>
  <c r="BA21" i="1"/>
  <c r="AX37" i="1"/>
  <c r="BA37" i="1"/>
  <c r="BA18" i="1"/>
  <c r="AX18" i="1"/>
  <c r="BA10" i="1"/>
  <c r="AX10" i="1"/>
  <c r="BA34" i="1"/>
  <c r="AX34" i="1"/>
  <c r="AX17" i="1"/>
  <c r="BA17" i="1"/>
  <c r="BA7" i="1"/>
  <c r="AX7" i="1"/>
  <c r="BA23" i="1"/>
  <c r="AX23" i="1"/>
  <c r="BA15" i="1"/>
  <c r="AX15" i="1"/>
  <c r="BA6" i="1"/>
  <c r="AX6" i="1"/>
  <c r="BA32" i="1"/>
  <c r="AX32" i="1"/>
  <c r="AX13" i="1"/>
  <c r="BA13" i="1"/>
  <c r="BA16" i="1" l="1"/>
  <c r="AX16" i="1"/>
  <c r="BA27" i="1"/>
  <c r="AX27" i="1"/>
</calcChain>
</file>

<file path=xl/comments1.xml><?xml version="1.0" encoding="utf-8"?>
<comments xmlns="http://schemas.openxmlformats.org/spreadsheetml/2006/main">
  <authors>
    <author>heather.zhu@jlahome.com</author>
  </authors>
  <commentList>
    <comment ref="AB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D1" authorId="0" shapeId="0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F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I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J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L1" authorId="0" shapeId="0">
      <text>
        <r>
          <rPr>
            <sz val="11"/>
            <rFont val="Calibri"/>
            <family val="2"/>
          </rPr>
          <t>[JLA POE Price]*[DA %]</t>
        </r>
      </text>
    </comment>
    <comment ref="AN1" authorId="0" shapeId="0">
      <text>
        <r>
          <rPr>
            <sz val="11"/>
            <rFont val="Calibri"/>
            <family val="2"/>
          </rPr>
          <t>[JLA POE Price]*[Warehouse Charge %]</t>
        </r>
      </text>
    </comment>
    <comment ref="AP1" authorId="0" shapeId="0">
      <text>
        <r>
          <rPr>
            <sz val="11"/>
            <rFont val="Calibri"/>
            <family val="2"/>
          </rPr>
          <t>[JLA POE Price]*[Royalty %]</t>
        </r>
      </text>
    </comment>
    <comment ref="AR1" authorId="0" shapeId="0">
      <text>
        <r>
          <rPr>
            <sz val="11"/>
            <rFont val="Calibri"/>
            <family val="2"/>
          </rPr>
          <t>[FOB Cost]*[AVN %]</t>
        </r>
      </text>
    </comment>
    <comment ref="AU1" authorId="0" shapeId="0">
      <text>
        <r>
          <rPr>
            <sz val="11"/>
            <rFont val="Calibri"/>
            <family val="2"/>
          </rPr>
          <t>[JLA POE Price]*[Load 3 %]</t>
        </r>
      </text>
    </comment>
    <comment ref="AV1" authorId="0" shapeId="0">
      <text>
        <r>
          <rPr>
            <sz val="11"/>
            <rFont val="Calibri"/>
            <family val="2"/>
          </rPr>
          <t>[DA $]+[Warehouse Charge $]+[Royalty $]+[AVN $]+[Load 3 $]</t>
        </r>
      </text>
    </comment>
    <comment ref="AW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X1" authorId="0" shapeId="0">
      <text>
        <r>
          <rPr>
            <sz val="11"/>
            <rFont val="Calibri"/>
            <family val="2"/>
          </rPr>
          <t>([JLA Domestic Price]-[LDP Cost with Load $])/[JLA Domestic Price]</t>
        </r>
      </text>
    </comment>
    <comment ref="BA1" authorId="0" shapeId="0">
      <text>
        <r>
          <rPr>
            <sz val="11"/>
            <rFont val="Calibri"/>
            <family val="2"/>
          </rPr>
          <t>[LDP Cost with Load $]*[Total Quantity]</t>
        </r>
      </text>
    </comment>
    <comment ref="BB1" authorId="0" shapeId="0">
      <text>
        <r>
          <rPr>
            <sz val="11"/>
            <rFont val="Calibri"/>
            <family val="2"/>
          </rPr>
          <t>[JLA POE Price]*[Total Quantity]</t>
        </r>
      </text>
    </comment>
  </commentList>
</comments>
</file>

<file path=xl/sharedStrings.xml><?xml version="1.0" encoding="utf-8"?>
<sst xmlns="http://schemas.openxmlformats.org/spreadsheetml/2006/main" count="586" uniqueCount="154">
  <si>
    <t>Brand</t>
  </si>
  <si>
    <t xml:space="preserve">Intelligent Design </t>
  </si>
  <si>
    <t>Licensor</t>
  </si>
  <si>
    <t>SHEET/SHEET SET</t>
  </si>
  <si>
    <t>Line No.</t>
  </si>
  <si>
    <t>Photo</t>
  </si>
  <si>
    <t>VIN/Art No.</t>
  </si>
  <si>
    <t>Container #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</si>
  <si>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</si>
  <si>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</si>
  <si>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</si>
  <si>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</si>
  <si>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</si>
  <si>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</si>
  <si>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</si>
  <si>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</si>
  <si>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Trim</t>
  </si>
  <si>
    <t>Item No.</t>
  </si>
  <si>
    <t>UPC</t>
  </si>
  <si>
    <t>Customer Item#</t>
  </si>
  <si>
    <t>Unit of Measure</t>
  </si>
  <si>
    <t>UCCPM Price</t>
  </si>
  <si>
    <t>FOB Cost $ (Value)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</si>
  <si>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</si>
  <si>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</si>
  <si>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</si>
  <si>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</si>
  <si>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</si>
  <si>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</si>
  <si>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</si>
  <si>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</si>
  <si>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</si>
  <si>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</si>
  <si>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</si>
  <si>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</si>
  <si>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</si>
  <si>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</si>
  <si>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</si>
  <si>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</si>
  <si>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</si>
  <si>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Warehouse Charge %</t>
  </si>
  <si>
    <t>Warehouse Charge $</t>
  </si>
  <si>
    <t>Royalty %</t>
  </si>
  <si>
    <t>Royalty $</t>
  </si>
  <si>
    <t>AVN %</t>
  </si>
  <si>
    <t>AVN $</t>
  </si>
  <si>
    <t>Load 3</t>
  </si>
  <si>
    <t>Load 3 %</t>
  </si>
  <si>
    <t>Load 3 $</t>
  </si>
  <si>
    <t>Total Load $</t>
  </si>
  <si>
    <t>LDP Cost with Load $</t>
  </si>
  <si>
    <t>JLA Domestic MU%</t>
  </si>
  <si>
    <t>JLA Domestic Dead Net Price</t>
  </si>
  <si>
    <t>Total Quantity</t>
  </si>
  <si>
    <t>Total Cost</t>
  </si>
  <si>
    <t>Total Sales</t>
  </si>
  <si>
    <t xml:space="preserve">Cotton Blend Jersey Knit|Cotton Blend Jersey Knit|Cotton Blend Jersey Knit	</t>
    <phoneticPr fontId="4" type="noConversion"/>
  </si>
  <si>
    <t>150gsm 50% Polyester 50% Cotton Cotton Blend Jersey Knit Sheet Set</t>
    <phoneticPr fontId="4" type="noConversion"/>
  </si>
  <si>
    <t>150gsm Cotton Blend Jersey Knit SS</t>
    <phoneticPr fontId="4" type="noConversion"/>
  </si>
  <si>
    <t>50% Polyester 50% Cotton</t>
    <phoneticPr fontId="4" type="noConversion"/>
  </si>
  <si>
    <t>Twin: 66x96", 20x30"(1), 39x76"+14"</t>
  </si>
  <si>
    <t>Grey</t>
  </si>
  <si>
    <t>ID20-2451-A</t>
    <phoneticPr fontId="4" type="noConversion"/>
  </si>
  <si>
    <t>022164442519</t>
  </si>
  <si>
    <t>Set</t>
  </si>
  <si>
    <t>Normal</t>
  </si>
  <si>
    <t>6302.10.0015</t>
  </si>
  <si>
    <t>Twin XL: 66x96", 20x30"(1), 39x80"+14"</t>
  </si>
  <si>
    <t>ID20-2452-A</t>
  </si>
  <si>
    <t>022164442526</t>
  </si>
  <si>
    <t>Full: 81x96", 20x30"(2), 54x76"+14"</t>
  </si>
  <si>
    <t>ID20-2453-A</t>
  </si>
  <si>
    <t>022164442533</t>
  </si>
  <si>
    <t>Queen: 90x102", 20x30"(2), 60x81"+14"</t>
  </si>
  <si>
    <t>ID20-2454-A</t>
  </si>
  <si>
    <t>022164442540</t>
  </si>
  <si>
    <t>King: 108x102", 20x40"(2), 78x81"+14"</t>
  </si>
  <si>
    <t>ID20-2455-A</t>
  </si>
  <si>
    <t>022164442557</t>
  </si>
  <si>
    <t>Cream</t>
  </si>
  <si>
    <t>ID20-2456-A</t>
  </si>
  <si>
    <t>022164442564</t>
  </si>
  <si>
    <t>ID20-2457-A</t>
  </si>
  <si>
    <t>022164442571</t>
  </si>
  <si>
    <t>ID20-2458-A</t>
  </si>
  <si>
    <t>022164442588</t>
  </si>
  <si>
    <t xml:space="preserve">Cotton Blend Jersey Knit|Cotton Blend Jersey Knit|Cotton Blend Jersey Knit	</t>
    <phoneticPr fontId="4" type="noConversion"/>
  </si>
  <si>
    <t>ID20-2459-A</t>
  </si>
  <si>
    <t>022164442595</t>
  </si>
  <si>
    <t>ID20-2460-A</t>
  </si>
  <si>
    <t>022164442601</t>
  </si>
  <si>
    <t>Blush</t>
  </si>
  <si>
    <t>ID20-2461-A</t>
  </si>
  <si>
    <t>022164442618</t>
  </si>
  <si>
    <t>ID20-2462-A</t>
  </si>
  <si>
    <t>022164442625</t>
  </si>
  <si>
    <t>ID20-2463-A</t>
  </si>
  <si>
    <t>022164442632</t>
  </si>
  <si>
    <t>ID20-2464-A</t>
  </si>
  <si>
    <t>022164442649</t>
  </si>
  <si>
    <t>ID20-2465-A</t>
  </si>
  <si>
    <t>022164442656</t>
  </si>
  <si>
    <t>Aqua</t>
  </si>
  <si>
    <t>ID20-695-A</t>
    <phoneticPr fontId="4" type="noConversion"/>
  </si>
  <si>
    <t>675716721282</t>
  </si>
  <si>
    <t>ID20-696-A</t>
  </si>
  <si>
    <t>675716721398</t>
  </si>
  <si>
    <t>ID20-697-A</t>
  </si>
  <si>
    <t>675716721510</t>
  </si>
  <si>
    <t>ID20-698-A</t>
  </si>
  <si>
    <t>675716721619</t>
  </si>
  <si>
    <t>Dark Grey</t>
  </si>
  <si>
    <t>ID20-691-A</t>
    <phoneticPr fontId="4" type="noConversion"/>
  </si>
  <si>
    <t>675716721275</t>
  </si>
  <si>
    <t>ID20-692-A</t>
  </si>
  <si>
    <t>675716721381</t>
  </si>
  <si>
    <t>ID20-693-A</t>
  </si>
  <si>
    <t>675716721497</t>
  </si>
  <si>
    <t>ID20-694-A</t>
  </si>
  <si>
    <t>675716721602</t>
  </si>
  <si>
    <t>ID20-1249-A</t>
    <phoneticPr fontId="4" type="noConversion"/>
  </si>
  <si>
    <t>675716988470</t>
  </si>
  <si>
    <t>Purple</t>
  </si>
  <si>
    <t>ID20-703-A</t>
    <phoneticPr fontId="4" type="noConversion"/>
  </si>
  <si>
    <t>675716721312</t>
  </si>
  <si>
    <t>ID20-704-A</t>
  </si>
  <si>
    <t>675716721411</t>
  </si>
  <si>
    <t>ID20-705-A</t>
  </si>
  <si>
    <t>675716721541</t>
  </si>
  <si>
    <t>ID20-706-A</t>
  </si>
  <si>
    <t>675716721633</t>
  </si>
  <si>
    <t>Teal</t>
  </si>
  <si>
    <t>ID20-1236-A</t>
    <phoneticPr fontId="4" type="noConversion"/>
  </si>
  <si>
    <t>675716973650</t>
  </si>
  <si>
    <t>ID20-1237-A</t>
  </si>
  <si>
    <t>675716973667</t>
  </si>
  <si>
    <t>ID20-1238-A</t>
  </si>
  <si>
    <t>675716973681</t>
  </si>
  <si>
    <t>ID20-1239-A</t>
  </si>
  <si>
    <t>675716973735</t>
  </si>
  <si>
    <t>ID20-1252-A</t>
    <phoneticPr fontId="4" type="noConversion"/>
  </si>
  <si>
    <t>675716988500</t>
  </si>
  <si>
    <t>White</t>
  </si>
  <si>
    <t>ID20-687-A</t>
    <phoneticPr fontId="4" type="noConversion"/>
  </si>
  <si>
    <t>675716721251</t>
  </si>
  <si>
    <t>150gsm 50% Polyester 50% Cotton Cotton Blend Jersey Knit Sheet Set</t>
    <phoneticPr fontId="4" type="noConversion"/>
  </si>
  <si>
    <t>ID20-688-A</t>
  </si>
  <si>
    <t>675716721374</t>
  </si>
  <si>
    <t>ID20-689-A</t>
  </si>
  <si>
    <t>675716721473</t>
  </si>
  <si>
    <t>ID20-690-A</t>
  </si>
  <si>
    <t>675716721596</t>
  </si>
  <si>
    <t>ID20-1250-A</t>
    <phoneticPr fontId="4" type="noConversion"/>
  </si>
  <si>
    <t>675716988487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</si>
</sst>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76" formatCode="0.0"/>
    <numFmt numFmtId="177" formatCode="0.000"/>
    <numFmt numFmtId="178" formatCode="&quot;$&quot;#,##0.00"/>
    <numFmt numFmtId="179" formatCode="&quot;$&quot;#,##0.0000"/>
    <numFmt numFmtId="180" formatCode="[$$-409]#,##0.00;\-[$$-409]#,##0.00"/>
    <numFmt numFmtId="181" formatCode="[$￥-804]#,##0.00;[Red][$￥-804]#,##0.00"/>
    <numFmt numFmtId="182" formatCode="0.0000"/>
    <numFmt numFmtId="183" formatCode="0.0%"/>
  </numFmts>
  <fonts count="9" x14ac:knownFonts="1">
    <font>
      <sz val="11"/>
      <name val="Calibri"/>
      <family val="2"/>
    </font>
    <font>
      <sz val="10"/>
      <name val="Arial"/>
      <family val="2"/>
    </font>
    <font>
      <sz val="9"/>
      <name val="宋体"/>
      <family val="2"/>
      <charset val="134"/>
      <scheme val="minor"/>
    </font>
    <font>
      <sz val="11"/>
      <name val="Calibri"/>
      <family val="2"/>
    </font>
    <font>
      <sz val="9"/>
      <name val="宋体"/>
      <family val="3"/>
      <charset val="134"/>
    </font>
    <font>
      <b/>
      <sz val="10"/>
      <name val="Arial"/>
      <family val="2"/>
    </font>
    <font>
      <b/>
      <sz val="10"/>
      <color indexed="12"/>
      <name val="Arial"/>
      <family val="2"/>
    </font>
    <font>
      <b/>
      <sz val="11"/>
      <name val="Calibri"/>
      <family val="2"/>
    </font>
    <font>
      <b/>
      <i/>
      <sz val="11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1" fillId="0" borderId="0"/>
    <xf numFmtId="0" fontId="3" fillId="0" borderId="0"/>
    <xf numFmtId="9" fontId="3" fillId="0" borderId="0" applyFont="0" applyFill="0" applyBorder="0" applyAlignment="0" applyProtection="0"/>
  </cellStyleXfs>
  <cellXfs count="52">
    <xf numFmtId="0" fontId="0" fillId="0" borderId="0" xfId="0"/>
    <xf numFmtId="178" fontId="6" fillId="0" borderId="1" xfId="3" applyNumberFormat="1" applyFont="1" applyBorder="1" applyAlignment="1">
      <alignment wrapText="1"/>
    </xf>
    <xf numFmtId="0" fontId="3" fillId="0" borderId="0" xfId="4" applyAlignment="1">
      <alignment wrapText="1"/>
    </xf>
    <xf numFmtId="0" fontId="3" fillId="0" borderId="0" xfId="4" applyAlignment="1">
      <alignment horizontal="center" wrapText="1"/>
    </xf>
    <xf numFmtId="178" fontId="3" fillId="0" borderId="0" xfId="4" applyNumberFormat="1" applyAlignment="1">
      <alignment wrapText="1"/>
    </xf>
    <xf numFmtId="10" fontId="3" fillId="0" borderId="0" xfId="4" applyNumberFormat="1" applyAlignment="1">
      <alignment wrapText="1"/>
    </xf>
    <xf numFmtId="179" fontId="3" fillId="0" borderId="0" xfId="4" applyNumberFormat="1" applyAlignment="1">
      <alignment wrapText="1"/>
    </xf>
    <xf numFmtId="0" fontId="7" fillId="0" borderId="1" xfId="4" applyFont="1" applyBorder="1" applyAlignment="1">
      <alignment horizontal="center" wrapText="1"/>
    </xf>
    <xf numFmtId="0" fontId="7" fillId="5" borderId="1" xfId="4" applyFont="1" applyFill="1" applyBorder="1" applyAlignment="1">
      <alignment horizontal="center" wrapText="1"/>
    </xf>
    <xf numFmtId="0" fontId="8" fillId="5" borderId="1" xfId="4" applyFont="1" applyFill="1" applyBorder="1" applyAlignment="1">
      <alignment horizontal="center" wrapText="1"/>
    </xf>
    <xf numFmtId="0" fontId="8" fillId="6" borderId="1" xfId="4" applyFont="1" applyFill="1" applyBorder="1" applyAlignment="1">
      <alignment horizontal="center" wrapText="1"/>
    </xf>
    <xf numFmtId="0" fontId="7" fillId="6" borderId="1" xfId="4" applyFont="1" applyFill="1" applyBorder="1" applyAlignment="1">
      <alignment horizontal="center" wrapText="1"/>
    </xf>
    <xf numFmtId="178" fontId="7" fillId="3" borderId="0" xfId="4" applyNumberFormat="1" applyFont="1" applyFill="1" applyAlignment="1">
      <alignment wrapText="1"/>
    </xf>
    <xf numFmtId="178" fontId="7" fillId="7" borderId="2" xfId="4" applyNumberFormat="1" applyFont="1" applyFill="1" applyBorder="1" applyAlignment="1">
      <alignment horizontal="center" wrapText="1"/>
    </xf>
    <xf numFmtId="0" fontId="8" fillId="0" borderId="1" xfId="4" applyFont="1" applyBorder="1" applyAlignment="1">
      <alignment horizontal="center" wrapText="1"/>
    </xf>
    <xf numFmtId="176" fontId="7" fillId="0" borderId="1" xfId="4" applyNumberFormat="1" applyFont="1" applyBorder="1" applyAlignment="1">
      <alignment horizontal="center" wrapText="1"/>
    </xf>
    <xf numFmtId="2" fontId="7" fillId="0" borderId="1" xfId="4" applyNumberFormat="1" applyFont="1" applyBorder="1" applyAlignment="1">
      <alignment horizontal="center" wrapText="1"/>
    </xf>
    <xf numFmtId="1" fontId="7" fillId="0" borderId="1" xfId="4" applyNumberFormat="1" applyFont="1" applyBorder="1" applyAlignment="1">
      <alignment horizontal="center" wrapText="1"/>
    </xf>
    <xf numFmtId="177" fontId="6" fillId="0" borderId="1" xfId="3" applyNumberFormat="1" applyFont="1" applyBorder="1" applyAlignment="1">
      <alignment wrapText="1"/>
    </xf>
    <xf numFmtId="2" fontId="5" fillId="0" borderId="1" xfId="3" applyNumberFormat="1" applyFont="1" applyBorder="1" applyAlignment="1">
      <alignment wrapText="1"/>
    </xf>
    <xf numFmtId="1" fontId="6" fillId="0" borderId="1" xfId="3" applyNumberFormat="1" applyFont="1" applyBorder="1" applyAlignment="1">
      <alignment wrapText="1"/>
    </xf>
    <xf numFmtId="10" fontId="7" fillId="0" borderId="1" xfId="4" applyNumberFormat="1" applyFont="1" applyBorder="1" applyAlignment="1">
      <alignment horizontal="center" wrapText="1"/>
    </xf>
    <xf numFmtId="178" fontId="6" fillId="6" borderId="1" xfId="3" applyNumberFormat="1" applyFont="1" applyFill="1" applyBorder="1" applyAlignment="1">
      <alignment wrapText="1"/>
    </xf>
    <xf numFmtId="178" fontId="5" fillId="0" borderId="1" xfId="3" applyNumberFormat="1" applyFont="1" applyBorder="1" applyAlignment="1">
      <alignment wrapText="1"/>
    </xf>
    <xf numFmtId="178" fontId="6" fillId="4" borderId="1" xfId="3" applyNumberFormat="1" applyFont="1" applyFill="1" applyBorder="1" applyAlignment="1">
      <alignment wrapText="1"/>
    </xf>
    <xf numFmtId="10" fontId="6" fillId="4" borderId="1" xfId="3" applyNumberFormat="1" applyFont="1" applyFill="1" applyBorder="1" applyAlignment="1">
      <alignment wrapText="1"/>
    </xf>
    <xf numFmtId="178" fontId="5" fillId="8" borderId="1" xfId="3" applyNumberFormat="1" applyFont="1" applyFill="1" applyBorder="1" applyAlignment="1">
      <alignment wrapText="1"/>
    </xf>
    <xf numFmtId="179" fontId="6" fillId="0" borderId="1" xfId="3" applyNumberFormat="1" applyFont="1" applyBorder="1" applyAlignment="1">
      <alignment wrapText="1"/>
    </xf>
    <xf numFmtId="0" fontId="3" fillId="0" borderId="1" xfId="4" applyBorder="1" applyAlignment="1">
      <alignment horizontal="center"/>
    </xf>
    <xf numFmtId="0" fontId="3" fillId="0" borderId="1" xfId="4" applyBorder="1"/>
    <xf numFmtId="180" fontId="3" fillId="0" borderId="1" xfId="4" applyNumberFormat="1" applyBorder="1"/>
    <xf numFmtId="181" fontId="1" fillId="9" borderId="3" xfId="0" applyNumberFormat="1" applyFont="1" applyFill="1" applyBorder="1" applyAlignment="1">
      <alignment wrapText="1"/>
    </xf>
    <xf numFmtId="49" fontId="1" fillId="9" borderId="3" xfId="0" applyNumberFormat="1" applyFont="1" applyFill="1" applyBorder="1" applyAlignment="1">
      <alignment wrapText="1"/>
    </xf>
    <xf numFmtId="178" fontId="3" fillId="0" borderId="2" xfId="4" applyNumberFormat="1" applyBorder="1" applyAlignment="1">
      <alignment horizontal="center" wrapText="1"/>
    </xf>
    <xf numFmtId="178" fontId="3" fillId="0" borderId="2" xfId="4" applyNumberFormat="1" applyBorder="1"/>
    <xf numFmtId="176" fontId="3" fillId="0" borderId="1" xfId="4" applyNumberFormat="1" applyBorder="1"/>
    <xf numFmtId="2" fontId="3" fillId="0" borderId="1" xfId="4" applyNumberFormat="1" applyBorder="1"/>
    <xf numFmtId="1" fontId="3" fillId="0" borderId="1" xfId="4" applyNumberFormat="1" applyBorder="1"/>
    <xf numFmtId="182" fontId="3" fillId="2" borderId="1" xfId="4" applyNumberFormat="1" applyFill="1" applyBorder="1"/>
    <xf numFmtId="1" fontId="3" fillId="2" borderId="1" xfId="4" applyNumberFormat="1" applyFill="1" applyBorder="1"/>
    <xf numFmtId="3" fontId="3" fillId="0" borderId="1" xfId="4" applyNumberFormat="1" applyBorder="1"/>
    <xf numFmtId="178" fontId="3" fillId="2" borderId="1" xfId="4" applyNumberFormat="1" applyFill="1" applyBorder="1"/>
    <xf numFmtId="183" fontId="3" fillId="0" borderId="1" xfId="4" applyNumberFormat="1" applyBorder="1"/>
    <xf numFmtId="10" fontId="3" fillId="0" borderId="1" xfId="4" applyNumberFormat="1" applyBorder="1"/>
    <xf numFmtId="178" fontId="3" fillId="0" borderId="1" xfId="4" applyNumberFormat="1" applyBorder="1"/>
    <xf numFmtId="10" fontId="0" fillId="2" borderId="1" xfId="5" applyNumberFormat="1" applyFont="1" applyFill="1" applyBorder="1" applyAlignment="1"/>
    <xf numFmtId="0" fontId="3" fillId="0" borderId="0" xfId="4"/>
    <xf numFmtId="49" fontId="1" fillId="9" borderId="1" xfId="0" applyNumberFormat="1" applyFont="1" applyFill="1" applyBorder="1" applyAlignment="1">
      <alignment wrapText="1"/>
    </xf>
    <xf numFmtId="176" fontId="3" fillId="0" borderId="0" xfId="4" applyNumberFormat="1" applyAlignment="1">
      <alignment wrapText="1"/>
    </xf>
    <xf numFmtId="1" fontId="3" fillId="0" borderId="0" xfId="4" applyNumberFormat="1" applyAlignment="1">
      <alignment wrapText="1"/>
    </xf>
    <xf numFmtId="2" fontId="3" fillId="0" borderId="0" xfId="4" applyNumberFormat="1" applyAlignment="1">
      <alignment wrapText="1"/>
    </xf>
    <xf numFmtId="177" fontId="3" fillId="0" borderId="0" xfId="4" applyNumberFormat="1" applyAlignment="1">
      <alignment wrapText="1"/>
    </xf>
  </cellXfs>
  <cellStyles count="6">
    <cellStyle name="Normal 2" xfId="4"/>
    <cellStyle name="Normal 2 18 2" xfId="3"/>
    <cellStyle name="Percent 2" xfId="5"/>
    <cellStyle name="Style 1" xfId="2"/>
    <cellStyle name="常规" xfId="0" builtinId="0"/>
    <cellStyle name="样式 1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Users\rya00039\AppData\Local\Microsoft\Windows\Temporary%20Internet%20Files\Content.Outlook\SNCPC6UK\file:\192.168.20.8\&#23478;&#32442;&#20845;&#37096;\joyce\customer\CS\CS%20stock%20list(ET)-08103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150gsm%20Cotton%20Blend%20Jersey%20Knit%20Sheet%20Set%20WHS%2009-23-2025--%20All%20case%20pack%20update%20to%20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</sheetNames>
    <sheetDataSet>
      <sheetData sheetId="0" refreshError="1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Internal Commitment"/>
      <sheetName val="Cost"/>
      <sheetName val="ValueSelect"/>
      <sheetName val="Data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B39"/>
  <sheetViews>
    <sheetView tabSelected="1" topLeftCell="AD1" zoomScale="80" zoomScaleNormal="80" workbookViewId="0">
      <selection activeCell="AN16" sqref="AN16"/>
    </sheetView>
  </sheetViews>
  <sheetFormatPr defaultColWidth="9.140625" defaultRowHeight="15" x14ac:dyDescent="0.25"/>
  <cols>
    <col min="1" max="1" width="10.140625" style="3" customWidth="1"/>
    <col min="2" max="2" width="16.85546875" style="2" customWidth="1"/>
    <col min="3" max="3" width="28.140625" style="2" customWidth="1"/>
    <col min="4" max="4" width="18.42578125" style="2" customWidth="1"/>
    <col min="5" max="5" width="18" style="2" customWidth="1"/>
    <col min="6" max="6" width="30.5703125" style="2" customWidth="1"/>
    <col min="7" max="7" width="15.5703125" style="2" customWidth="1"/>
    <col min="8" max="8" width="12" style="2" customWidth="1"/>
    <col min="9" max="9" width="19.42578125" style="2" customWidth="1"/>
    <col min="10" max="10" width="21" style="2" customWidth="1"/>
    <col min="11" max="11" width="18.140625" style="2" customWidth="1"/>
    <col min="12" max="12" width="12.42578125" style="2" customWidth="1"/>
    <col min="13" max="13" width="18" style="2" customWidth="1"/>
    <col min="14" max="14" width="11.140625" style="2" customWidth="1"/>
    <col min="15" max="15" width="8.85546875" style="2" customWidth="1"/>
    <col min="16" max="17" width="15" style="2" customWidth="1"/>
    <col min="18" max="18" width="8.85546875" style="4" customWidth="1"/>
    <col min="19" max="19" width="8.5703125" style="4" customWidth="1"/>
    <col min="20" max="20" width="9.42578125" style="2" customWidth="1"/>
    <col min="21" max="21" width="8.140625" style="48" customWidth="1"/>
    <col min="22" max="22" width="8.7109375" style="48" customWidth="1"/>
    <col min="23" max="23" width="7.140625" style="48" customWidth="1"/>
    <col min="24" max="24" width="9" style="48" customWidth="1"/>
    <col min="25" max="25" width="6.28515625" style="49" customWidth="1"/>
    <col min="26" max="26" width="11.42578125" style="50" customWidth="1"/>
    <col min="27" max="27" width="10" style="51" customWidth="1"/>
    <col min="28" max="28" width="9.85546875" style="49" customWidth="1"/>
    <col min="29" max="29" width="7.85546875" style="2" customWidth="1"/>
    <col min="30" max="30" width="9" style="4" customWidth="1"/>
    <col min="31" max="31" width="14.140625" style="2" customWidth="1"/>
    <col min="32" max="32" width="8.42578125" style="5" customWidth="1"/>
    <col min="33" max="33" width="15.140625" style="4" customWidth="1"/>
    <col min="34" max="34" width="11.28515625" style="4" customWidth="1"/>
    <col min="35" max="35" width="11.5703125" style="4" customWidth="1"/>
    <col min="36" max="36" width="8.28515625" style="4" customWidth="1"/>
    <col min="37" max="37" width="11.5703125" style="5" customWidth="1"/>
    <col min="38" max="38" width="10.85546875" style="4" customWidth="1"/>
    <col min="39" max="39" width="8.140625" style="5" customWidth="1"/>
    <col min="40" max="40" width="9.140625" style="4" customWidth="1"/>
    <col min="41" max="41" width="8.140625" style="5" customWidth="1"/>
    <col min="42" max="42" width="9.28515625" style="4" customWidth="1"/>
    <col min="43" max="43" width="6.85546875" style="4" customWidth="1"/>
    <col min="44" max="44" width="8.140625" style="5" customWidth="1"/>
    <col min="45" max="45" width="9.28515625" style="4" customWidth="1"/>
    <col min="46" max="46" width="9.140625" style="4" customWidth="1"/>
    <col min="47" max="47" width="11.140625" style="4" customWidth="1"/>
    <col min="48" max="48" width="7.7109375" style="4" customWidth="1"/>
    <col min="49" max="49" width="11.42578125" style="4" customWidth="1"/>
    <col min="50" max="50" width="11.85546875" style="2" customWidth="1"/>
    <col min="51" max="51" width="14.85546875" style="6" customWidth="1"/>
    <col min="52" max="52" width="15" style="4" customWidth="1"/>
    <col min="53" max="53" width="11.7109375" style="2" customWidth="1"/>
    <col min="54" max="16384" width="9.140625" style="2"/>
  </cols>
  <sheetData>
    <row r="1" spans="1:54" ht="57.95" customHeight="1" x14ac:dyDescent="0.25">
      <c r="A1" s="7" t="s">
        <v>4</v>
      </c>
      <c r="B1" s="7" t="s">
        <v>5</v>
      </c>
      <c r="C1" s="8" t="s">
        <v>6</v>
      </c>
      <c r="D1" s="8" t="s">
        <v>7</v>
      </c>
      <c r="E1" s="9" t="s">
        <v>0</v>
      </c>
      <c r="F1" s="9" t="s">
        <v>2</v>
      </c>
      <c r="G1" s="10" t="s">
        <v>8</v>
      </c>
      <c r="H1" s="8" t="s">
        <v>9</v>
      </c>
      <c r="I1" s="11" t="s">
        <v>10</v>
      </c>
      <c r="J1" s="11" t="s">
        <v>11</v>
      </c>
      <c r="K1" s="11" t="s">
        <v>12</v>
      </c>
      <c r="L1" s="11" t="s">
        <v>13</v>
      </c>
      <c r="M1" s="11" t="s">
        <v>14</v>
      </c>
      <c r="N1" s="11" t="s">
        <v>15</v>
      </c>
      <c r="O1" s="8" t="s">
        <v>16</v>
      </c>
      <c r="P1" s="8" t="s">
        <v>17</v>
      </c>
      <c r="Q1" s="8" t="s">
        <v>18</v>
      </c>
      <c r="R1" s="8" t="s">
        <v>19</v>
      </c>
      <c r="S1" s="11" t="s">
        <v>20</v>
      </c>
      <c r="T1" s="12" t="s">
        <v>21</v>
      </c>
      <c r="U1" s="13" t="s">
        <v>22</v>
      </c>
      <c r="V1" s="14" t="s">
        <v>23</v>
      </c>
      <c r="W1" s="15" t="s">
        <v>24</v>
      </c>
      <c r="X1" s="15" t="s">
        <v>25</v>
      </c>
      <c r="Y1" s="15" t="s">
        <v>26</v>
      </c>
      <c r="Z1" s="16" t="s">
        <v>27</v>
      </c>
      <c r="AA1" s="17" t="s">
        <v>28</v>
      </c>
      <c r="AB1" s="18" t="s">
        <v>29</v>
      </c>
      <c r="AC1" s="19" t="s">
        <v>30</v>
      </c>
      <c r="AD1" s="20" t="s">
        <v>31</v>
      </c>
      <c r="AE1" s="7" t="s">
        <v>32</v>
      </c>
      <c r="AF1" s="1" t="s">
        <v>33</v>
      </c>
      <c r="AG1" s="7" t="s">
        <v>34</v>
      </c>
      <c r="AH1" s="21" t="s">
        <v>35</v>
      </c>
      <c r="AI1" s="22" t="s">
        <v>36</v>
      </c>
      <c r="AJ1" s="1" t="s">
        <v>37</v>
      </c>
      <c r="AK1" s="21" t="s">
        <v>38</v>
      </c>
      <c r="AL1" s="1" t="s">
        <v>39</v>
      </c>
      <c r="AM1" s="21" t="s">
        <v>40</v>
      </c>
      <c r="AN1" s="1" t="s">
        <v>41</v>
      </c>
      <c r="AO1" s="21" t="s">
        <v>42</v>
      </c>
      <c r="AP1" s="1" t="s">
        <v>43</v>
      </c>
      <c r="AQ1" s="21" t="s">
        <v>44</v>
      </c>
      <c r="AR1" s="1" t="s">
        <v>45</v>
      </c>
      <c r="AS1" s="23" t="s">
        <v>46</v>
      </c>
      <c r="AT1" s="21" t="s">
        <v>47</v>
      </c>
      <c r="AU1" s="1" t="s">
        <v>48</v>
      </c>
      <c r="AV1" s="1" t="s">
        <v>49</v>
      </c>
      <c r="AW1" s="24" t="s">
        <v>50</v>
      </c>
      <c r="AX1" s="25" t="s">
        <v>51</v>
      </c>
      <c r="AY1" s="26" t="s">
        <v>52</v>
      </c>
      <c r="AZ1" s="7" t="s">
        <v>53</v>
      </c>
      <c r="BA1" s="27" t="s">
        <v>54</v>
      </c>
      <c r="BB1" s="1" t="s">
        <v>55</v>
      </c>
    </row>
    <row r="2" spans="1:54" s="46" customFormat="1" x14ac:dyDescent="0.25">
      <c r="A2" s="28">
        <v>1</v>
      </c>
      <c r="B2" s="29"/>
      <c r="C2" s="29"/>
      <c r="D2" s="29"/>
      <c r="E2" s="29" t="s">
        <v>1</v>
      </c>
      <c r="F2" s="29"/>
      <c r="G2" s="29" t="s">
        <v>3</v>
      </c>
      <c r="H2" s="30" t="s">
        <v>56</v>
      </c>
      <c r="I2" s="29" t="s">
        <v>57</v>
      </c>
      <c r="J2" s="29" t="s">
        <v>58</v>
      </c>
      <c r="K2" s="28" t="s">
        <v>59</v>
      </c>
      <c r="L2" s="28" t="s">
        <v>59</v>
      </c>
      <c r="M2" s="29" t="s">
        <v>60</v>
      </c>
      <c r="N2" s="29" t="s">
        <v>61</v>
      </c>
      <c r="O2" s="29"/>
      <c r="P2" s="31" t="s">
        <v>62</v>
      </c>
      <c r="Q2" s="32" t="s">
        <v>63</v>
      </c>
      <c r="R2" s="29"/>
      <c r="S2" s="29" t="s">
        <v>64</v>
      </c>
      <c r="T2" s="33"/>
      <c r="U2" s="34">
        <v>7.8</v>
      </c>
      <c r="V2" s="29" t="s">
        <v>65</v>
      </c>
      <c r="W2" s="35">
        <v>39</v>
      </c>
      <c r="X2" s="35">
        <v>32</v>
      </c>
      <c r="Y2" s="35">
        <v>27</v>
      </c>
      <c r="Z2" s="36">
        <v>6.38</v>
      </c>
      <c r="AA2" s="37">
        <v>3</v>
      </c>
      <c r="AB2" s="38">
        <f>IF(W2="","",W2*X2*Y2/1000000)</f>
        <v>3.3695999999999997E-2</v>
      </c>
      <c r="AC2" s="36">
        <v>56</v>
      </c>
      <c r="AD2" s="39">
        <f>IF(AA2="","",AC2/AB2*AA2)</f>
        <v>4985.7549857549857</v>
      </c>
      <c r="AE2" s="40">
        <v>3500</v>
      </c>
      <c r="AF2" s="41">
        <f>IF(ISERROR(AE2/AD2),"",AE2/AD2)</f>
        <v>0.70199999999999996</v>
      </c>
      <c r="AG2" s="29" t="s">
        <v>66</v>
      </c>
      <c r="AH2" s="42">
        <v>0.25</v>
      </c>
      <c r="AI2" s="41">
        <f>IF(ISERROR(U2*AH2),"",U2*AH2)</f>
        <v>1.95</v>
      </c>
      <c r="AJ2" s="41">
        <f>IF(ISERROR(U2+AF2+AI2),"",U2+AF2+AI2)</f>
        <v>10.451999999999998</v>
      </c>
      <c r="AK2" s="43">
        <v>0.05</v>
      </c>
      <c r="AL2" s="41">
        <f t="shared" ref="AL2:AL39" si="0">IF(ISERROR(AY2*AK2),"",AY2*AK2)</f>
        <v>0.94000000000000006</v>
      </c>
      <c r="AM2" s="43">
        <v>0.08</v>
      </c>
      <c r="AN2" s="41">
        <f t="shared" ref="AN2:AN39" si="1">IF(ISERROR(AY2*AM2),"",AY2*AM2)</f>
        <v>1.504</v>
      </c>
      <c r="AO2" s="43">
        <v>0.06</v>
      </c>
      <c r="AP2" s="41">
        <f>IF(ISERROR(AY2*AO2),"",AY2*AO2)</f>
        <v>1.1279999999999999</v>
      </c>
      <c r="AQ2" s="43">
        <v>0</v>
      </c>
      <c r="AR2" s="41">
        <f>IF(ISERROR(U2*AQ2),"",U2*AQ2)</f>
        <v>0</v>
      </c>
      <c r="AS2" s="44">
        <v>0</v>
      </c>
      <c r="AT2" s="43">
        <v>0</v>
      </c>
      <c r="AU2" s="41">
        <f>IF((2.5-(AY2*5%))&gt;0, (2.5-(AY2*5%)),0)</f>
        <v>1.56</v>
      </c>
      <c r="AV2" s="41">
        <f>IF(ISERROR(AL2+AN2+AP2+AR2+AU2),"",AL2+AN2+AP2+AR2+AU2)</f>
        <v>5.1319999999999997</v>
      </c>
      <c r="AW2" s="41">
        <f t="shared" ref="AW2:AW39" si="2">IF(ISERROR(AJ2+AV2),"",AJ2+AV2)</f>
        <v>15.583999999999998</v>
      </c>
      <c r="AX2" s="45">
        <f t="shared" ref="AX2:AX39" si="3">IF(ISERROR((AY2-AW2)/AY2),"",(AY2-AW2)/AY2)</f>
        <v>0.1710638297872342</v>
      </c>
      <c r="AY2" s="44">
        <v>18.8</v>
      </c>
      <c r="AZ2" s="37"/>
      <c r="BA2" s="41">
        <f>IF(ISERROR(AW2*AZ2),"",AW2*AZ2)</f>
        <v>0</v>
      </c>
      <c r="BB2" s="41">
        <f>IF(ISERROR(AY2*AZ2),"",AY2*AZ2)</f>
        <v>0</v>
      </c>
    </row>
    <row r="3" spans="1:54" s="46" customFormat="1" x14ac:dyDescent="0.25">
      <c r="A3" s="28">
        <v>2</v>
      </c>
      <c r="B3" s="29"/>
      <c r="C3" s="29"/>
      <c r="D3" s="29"/>
      <c r="E3" s="29" t="s">
        <v>1</v>
      </c>
      <c r="F3" s="29"/>
      <c r="G3" s="29" t="s">
        <v>3</v>
      </c>
      <c r="H3" s="30" t="s">
        <v>56</v>
      </c>
      <c r="I3" s="29" t="s">
        <v>57</v>
      </c>
      <c r="J3" s="29" t="s">
        <v>58</v>
      </c>
      <c r="K3" s="28" t="s">
        <v>59</v>
      </c>
      <c r="L3" s="28" t="s">
        <v>59</v>
      </c>
      <c r="M3" s="29" t="s">
        <v>67</v>
      </c>
      <c r="N3" s="29" t="s">
        <v>61</v>
      </c>
      <c r="O3" s="29"/>
      <c r="P3" s="31" t="s">
        <v>68</v>
      </c>
      <c r="Q3" s="47" t="s">
        <v>69</v>
      </c>
      <c r="R3" s="29"/>
      <c r="S3" s="29" t="s">
        <v>64</v>
      </c>
      <c r="T3" s="33"/>
      <c r="U3" s="34">
        <v>7.92</v>
      </c>
      <c r="V3" s="29" t="s">
        <v>65</v>
      </c>
      <c r="W3" s="35">
        <v>39</v>
      </c>
      <c r="X3" s="35">
        <v>32</v>
      </c>
      <c r="Y3" s="35">
        <v>27</v>
      </c>
      <c r="Z3" s="36">
        <v>6.44</v>
      </c>
      <c r="AA3" s="37">
        <v>3</v>
      </c>
      <c r="AB3" s="38">
        <f t="shared" ref="AB3:AB39" si="4">IF(W3="","",W3*X3*Y3/1000000)</f>
        <v>3.3695999999999997E-2</v>
      </c>
      <c r="AC3" s="36">
        <v>56</v>
      </c>
      <c r="AD3" s="39">
        <f t="shared" ref="AD3:AD39" si="5">IF(AA3="","",AC3/AB3*AA3)</f>
        <v>4985.7549857549857</v>
      </c>
      <c r="AE3" s="40">
        <v>3500</v>
      </c>
      <c r="AF3" s="41">
        <f t="shared" ref="AF3:AF39" si="6">IF(ISERROR(AE3/AD3),"",AE3/AD3)</f>
        <v>0.70199999999999996</v>
      </c>
      <c r="AG3" s="29" t="s">
        <v>66</v>
      </c>
      <c r="AH3" s="42">
        <v>0.25</v>
      </c>
      <c r="AI3" s="41">
        <f t="shared" ref="AI3:AI39" si="7">IF(ISERROR(U3*AH3),"",U3*AH3)</f>
        <v>1.98</v>
      </c>
      <c r="AJ3" s="41">
        <f t="shared" ref="AJ3:AJ39" si="8">IF(ISERROR(U3+AF3+AI3),"",U3+AF3+AI3)</f>
        <v>10.602</v>
      </c>
      <c r="AK3" s="43">
        <v>0.05</v>
      </c>
      <c r="AL3" s="41">
        <f t="shared" si="0"/>
        <v>1.008</v>
      </c>
      <c r="AM3" s="43">
        <v>0.08</v>
      </c>
      <c r="AN3" s="41">
        <f t="shared" si="1"/>
        <v>1.6128</v>
      </c>
      <c r="AO3" s="43">
        <v>0.06</v>
      </c>
      <c r="AP3" s="41">
        <f t="shared" ref="AP3:AP39" si="9">IF(ISERROR(AY3*AO3),"",AY3*AO3)</f>
        <v>1.2096</v>
      </c>
      <c r="AQ3" s="43">
        <v>0</v>
      </c>
      <c r="AR3" s="41">
        <f t="shared" ref="AR3:AR39" si="10">IF(ISERROR(U3*AQ3),"",U3*AQ3)</f>
        <v>0</v>
      </c>
      <c r="AS3" s="44">
        <v>0</v>
      </c>
      <c r="AT3" s="43">
        <v>0</v>
      </c>
      <c r="AU3" s="41">
        <f t="shared" ref="AU3:AU39" si="11">IF((2.5-(AY3*5%))&gt;0, (2.5-(AY3*5%)),0)</f>
        <v>1.492</v>
      </c>
      <c r="AV3" s="41">
        <f t="shared" ref="AV3:AV39" si="12">IF(ISERROR(AL3+AN3+AP3+AR3+AU3),"",AL3+AN3+AP3+AR3+AU3)</f>
        <v>5.3224</v>
      </c>
      <c r="AW3" s="41">
        <f t="shared" si="2"/>
        <v>15.9244</v>
      </c>
      <c r="AX3" s="45">
        <f t="shared" si="3"/>
        <v>0.21009920634920634</v>
      </c>
      <c r="AY3" s="44">
        <v>20.16</v>
      </c>
      <c r="AZ3" s="37"/>
      <c r="BA3" s="41">
        <f t="shared" ref="BA3:BA39" si="13">IF(ISERROR(AW3*AZ3),"",AW3*AZ3)</f>
        <v>0</v>
      </c>
      <c r="BB3" s="41">
        <f t="shared" ref="BB3:BB39" si="14">IF(ISERROR(AY3*AZ3),"",AY3*AZ3)</f>
        <v>0</v>
      </c>
    </row>
    <row r="4" spans="1:54" s="46" customFormat="1" x14ac:dyDescent="0.25">
      <c r="A4" s="28">
        <v>3</v>
      </c>
      <c r="B4" s="29"/>
      <c r="C4" s="29"/>
      <c r="D4" s="29"/>
      <c r="E4" s="29" t="s">
        <v>1</v>
      </c>
      <c r="F4" s="29"/>
      <c r="G4" s="29" t="s">
        <v>3</v>
      </c>
      <c r="H4" s="30" t="s">
        <v>56</v>
      </c>
      <c r="I4" s="29" t="s">
        <v>57</v>
      </c>
      <c r="J4" s="29" t="s">
        <v>58</v>
      </c>
      <c r="K4" s="28" t="s">
        <v>59</v>
      </c>
      <c r="L4" s="28" t="s">
        <v>59</v>
      </c>
      <c r="M4" s="29" t="s">
        <v>70</v>
      </c>
      <c r="N4" s="29" t="s">
        <v>61</v>
      </c>
      <c r="O4" s="29"/>
      <c r="P4" s="31" t="s">
        <v>71</v>
      </c>
      <c r="Q4" s="47" t="s">
        <v>72</v>
      </c>
      <c r="R4" s="29"/>
      <c r="S4" s="29" t="s">
        <v>64</v>
      </c>
      <c r="T4" s="33"/>
      <c r="U4" s="34">
        <v>9.85</v>
      </c>
      <c r="V4" s="29" t="s">
        <v>65</v>
      </c>
      <c r="W4" s="35">
        <v>46</v>
      </c>
      <c r="X4" s="35">
        <v>32</v>
      </c>
      <c r="Y4" s="35">
        <v>27</v>
      </c>
      <c r="Z4" s="36">
        <v>7.89</v>
      </c>
      <c r="AA4" s="37">
        <v>3</v>
      </c>
      <c r="AB4" s="38">
        <f t="shared" si="4"/>
        <v>3.9744000000000002E-2</v>
      </c>
      <c r="AC4" s="36">
        <v>56</v>
      </c>
      <c r="AD4" s="39">
        <f t="shared" si="5"/>
        <v>4227.0531400966174</v>
      </c>
      <c r="AE4" s="40">
        <v>3500</v>
      </c>
      <c r="AF4" s="41">
        <f t="shared" si="6"/>
        <v>0.82800000000000018</v>
      </c>
      <c r="AG4" s="29" t="s">
        <v>66</v>
      </c>
      <c r="AH4" s="42">
        <v>0.25</v>
      </c>
      <c r="AI4" s="41">
        <f t="shared" si="7"/>
        <v>2.4624999999999999</v>
      </c>
      <c r="AJ4" s="41">
        <f t="shared" si="8"/>
        <v>13.140499999999999</v>
      </c>
      <c r="AK4" s="43">
        <v>0.05</v>
      </c>
      <c r="AL4" s="41">
        <f t="shared" si="0"/>
        <v>1.08</v>
      </c>
      <c r="AM4" s="43">
        <v>0.08</v>
      </c>
      <c r="AN4" s="41">
        <f t="shared" si="1"/>
        <v>1.7280000000000002</v>
      </c>
      <c r="AO4" s="43">
        <v>0.06</v>
      </c>
      <c r="AP4" s="41">
        <f t="shared" si="9"/>
        <v>1.296</v>
      </c>
      <c r="AQ4" s="43">
        <v>0</v>
      </c>
      <c r="AR4" s="41">
        <f t="shared" si="10"/>
        <v>0</v>
      </c>
      <c r="AS4" s="44">
        <v>0</v>
      </c>
      <c r="AT4" s="43">
        <v>0</v>
      </c>
      <c r="AU4" s="41">
        <f t="shared" si="11"/>
        <v>1.42</v>
      </c>
      <c r="AV4" s="41">
        <f t="shared" si="12"/>
        <v>5.524</v>
      </c>
      <c r="AW4" s="41">
        <f t="shared" si="2"/>
        <v>18.6645</v>
      </c>
      <c r="AX4" s="45">
        <f t="shared" si="3"/>
        <v>0.13590277777777782</v>
      </c>
      <c r="AY4" s="44">
        <v>21.6</v>
      </c>
      <c r="AZ4" s="37"/>
      <c r="BA4" s="41">
        <f t="shared" si="13"/>
        <v>0</v>
      </c>
      <c r="BB4" s="41">
        <f t="shared" si="14"/>
        <v>0</v>
      </c>
    </row>
    <row r="5" spans="1:54" s="46" customFormat="1" x14ac:dyDescent="0.25">
      <c r="A5" s="28">
        <v>4</v>
      </c>
      <c r="B5" s="29"/>
      <c r="C5" s="29"/>
      <c r="D5" s="29"/>
      <c r="E5" s="29" t="s">
        <v>1</v>
      </c>
      <c r="F5" s="29"/>
      <c r="G5" s="29" t="s">
        <v>3</v>
      </c>
      <c r="H5" s="30" t="s">
        <v>56</v>
      </c>
      <c r="I5" s="29" t="s">
        <v>57</v>
      </c>
      <c r="J5" s="29" t="s">
        <v>58</v>
      </c>
      <c r="K5" s="28" t="s">
        <v>59</v>
      </c>
      <c r="L5" s="28" t="s">
        <v>59</v>
      </c>
      <c r="M5" s="29" t="s">
        <v>73</v>
      </c>
      <c r="N5" s="29" t="s">
        <v>61</v>
      </c>
      <c r="O5" s="29"/>
      <c r="P5" s="31" t="s">
        <v>74</v>
      </c>
      <c r="Q5" s="47" t="s">
        <v>75</v>
      </c>
      <c r="R5" s="29"/>
      <c r="S5" s="29" t="s">
        <v>64</v>
      </c>
      <c r="T5" s="33"/>
      <c r="U5" s="34">
        <v>10.91</v>
      </c>
      <c r="V5" s="29" t="s">
        <v>65</v>
      </c>
      <c r="W5" s="35">
        <v>54</v>
      </c>
      <c r="X5" s="35">
        <v>32</v>
      </c>
      <c r="Y5" s="35">
        <v>27</v>
      </c>
      <c r="Z5" s="36">
        <v>8.76</v>
      </c>
      <c r="AA5" s="37">
        <v>3</v>
      </c>
      <c r="AB5" s="38">
        <f t="shared" si="4"/>
        <v>4.6656000000000003E-2</v>
      </c>
      <c r="AC5" s="36">
        <v>56</v>
      </c>
      <c r="AD5" s="39">
        <f t="shared" si="5"/>
        <v>3600.8230452674898</v>
      </c>
      <c r="AE5" s="40">
        <v>3500</v>
      </c>
      <c r="AF5" s="41">
        <f t="shared" si="6"/>
        <v>0.97199999999999998</v>
      </c>
      <c r="AG5" s="29" t="s">
        <v>66</v>
      </c>
      <c r="AH5" s="42">
        <v>0.25</v>
      </c>
      <c r="AI5" s="41">
        <f t="shared" si="7"/>
        <v>2.7275</v>
      </c>
      <c r="AJ5" s="41">
        <f t="shared" si="8"/>
        <v>14.609500000000001</v>
      </c>
      <c r="AK5" s="43">
        <v>0.05</v>
      </c>
      <c r="AL5" s="41">
        <f t="shared" si="0"/>
        <v>1.2250000000000001</v>
      </c>
      <c r="AM5" s="43">
        <v>0.08</v>
      </c>
      <c r="AN5" s="41">
        <f t="shared" si="1"/>
        <v>1.96</v>
      </c>
      <c r="AO5" s="43">
        <v>0.06</v>
      </c>
      <c r="AP5" s="41">
        <f t="shared" si="9"/>
        <v>1.47</v>
      </c>
      <c r="AQ5" s="43">
        <v>0</v>
      </c>
      <c r="AR5" s="41">
        <f t="shared" si="10"/>
        <v>0</v>
      </c>
      <c r="AS5" s="44">
        <v>0</v>
      </c>
      <c r="AT5" s="43">
        <v>0</v>
      </c>
      <c r="AU5" s="41">
        <f t="shared" si="11"/>
        <v>1.2749999999999999</v>
      </c>
      <c r="AV5" s="41">
        <f t="shared" si="12"/>
        <v>5.93</v>
      </c>
      <c r="AW5" s="41">
        <f t="shared" si="2"/>
        <v>20.5395</v>
      </c>
      <c r="AX5" s="45">
        <f t="shared" si="3"/>
        <v>0.16165306122448977</v>
      </c>
      <c r="AY5" s="44">
        <v>24.5</v>
      </c>
      <c r="AZ5" s="37"/>
      <c r="BA5" s="41">
        <f t="shared" si="13"/>
        <v>0</v>
      </c>
      <c r="BB5" s="41">
        <f t="shared" si="14"/>
        <v>0</v>
      </c>
    </row>
    <row r="6" spans="1:54" s="46" customFormat="1" x14ac:dyDescent="0.25">
      <c r="A6" s="28">
        <v>5</v>
      </c>
      <c r="B6" s="29"/>
      <c r="C6" s="29"/>
      <c r="D6" s="29"/>
      <c r="E6" s="29" t="s">
        <v>1</v>
      </c>
      <c r="F6" s="29"/>
      <c r="G6" s="29" t="s">
        <v>3</v>
      </c>
      <c r="H6" s="30" t="s">
        <v>56</v>
      </c>
      <c r="I6" s="29" t="s">
        <v>57</v>
      </c>
      <c r="J6" s="29" t="s">
        <v>58</v>
      </c>
      <c r="K6" s="28" t="s">
        <v>59</v>
      </c>
      <c r="L6" s="28" t="s">
        <v>59</v>
      </c>
      <c r="M6" s="29" t="s">
        <v>76</v>
      </c>
      <c r="N6" s="29" t="s">
        <v>61</v>
      </c>
      <c r="O6" s="29"/>
      <c r="P6" s="31" t="s">
        <v>77</v>
      </c>
      <c r="Q6" s="47" t="s">
        <v>78</v>
      </c>
      <c r="R6" s="29"/>
      <c r="S6" s="29" t="s">
        <v>64</v>
      </c>
      <c r="T6" s="33"/>
      <c r="U6" s="34">
        <v>12.84</v>
      </c>
      <c r="V6" s="29" t="s">
        <v>65</v>
      </c>
      <c r="W6" s="35">
        <v>62</v>
      </c>
      <c r="X6" s="35">
        <v>32</v>
      </c>
      <c r="Y6" s="35">
        <v>27</v>
      </c>
      <c r="Z6" s="36">
        <v>10.24</v>
      </c>
      <c r="AA6" s="37">
        <v>3</v>
      </c>
      <c r="AB6" s="38">
        <f t="shared" si="4"/>
        <v>5.3567999999999998E-2</v>
      </c>
      <c r="AC6" s="36">
        <v>56</v>
      </c>
      <c r="AD6" s="39">
        <f t="shared" si="5"/>
        <v>3136.2007168458786</v>
      </c>
      <c r="AE6" s="40">
        <v>3500</v>
      </c>
      <c r="AF6" s="41">
        <f t="shared" si="6"/>
        <v>1.1159999999999999</v>
      </c>
      <c r="AG6" s="29" t="s">
        <v>66</v>
      </c>
      <c r="AH6" s="42">
        <v>0.25</v>
      </c>
      <c r="AI6" s="41">
        <f t="shared" si="7"/>
        <v>3.21</v>
      </c>
      <c r="AJ6" s="41">
        <f t="shared" si="8"/>
        <v>17.166</v>
      </c>
      <c r="AK6" s="43">
        <v>0.05</v>
      </c>
      <c r="AL6" s="41">
        <f t="shared" si="0"/>
        <v>1.3475000000000001</v>
      </c>
      <c r="AM6" s="43">
        <v>0.08</v>
      </c>
      <c r="AN6" s="41">
        <f t="shared" si="1"/>
        <v>2.1560000000000001</v>
      </c>
      <c r="AO6" s="43">
        <v>0.06</v>
      </c>
      <c r="AP6" s="41">
        <f t="shared" si="9"/>
        <v>1.617</v>
      </c>
      <c r="AQ6" s="43">
        <v>0</v>
      </c>
      <c r="AR6" s="41">
        <f t="shared" si="10"/>
        <v>0</v>
      </c>
      <c r="AS6" s="44">
        <v>0</v>
      </c>
      <c r="AT6" s="43">
        <v>0</v>
      </c>
      <c r="AU6" s="41">
        <f t="shared" si="11"/>
        <v>1.1524999999999999</v>
      </c>
      <c r="AV6" s="41">
        <f t="shared" si="12"/>
        <v>6.2729999999999997</v>
      </c>
      <c r="AW6" s="41">
        <f t="shared" si="2"/>
        <v>23.439</v>
      </c>
      <c r="AX6" s="45">
        <f t="shared" si="3"/>
        <v>0.13027829313543596</v>
      </c>
      <c r="AY6" s="44">
        <v>26.95</v>
      </c>
      <c r="AZ6" s="37"/>
      <c r="BA6" s="41">
        <f t="shared" si="13"/>
        <v>0</v>
      </c>
      <c r="BB6" s="41">
        <f t="shared" si="14"/>
        <v>0</v>
      </c>
    </row>
    <row r="7" spans="1:54" s="46" customFormat="1" x14ac:dyDescent="0.25">
      <c r="A7" s="28">
        <v>6</v>
      </c>
      <c r="B7" s="29"/>
      <c r="C7" s="29"/>
      <c r="D7" s="29"/>
      <c r="E7" s="29" t="s">
        <v>1</v>
      </c>
      <c r="F7" s="29"/>
      <c r="G7" s="29" t="s">
        <v>3</v>
      </c>
      <c r="H7" s="30" t="s">
        <v>56</v>
      </c>
      <c r="I7" s="29" t="s">
        <v>57</v>
      </c>
      <c r="J7" s="29" t="s">
        <v>58</v>
      </c>
      <c r="K7" s="28" t="s">
        <v>59</v>
      </c>
      <c r="L7" s="28" t="s">
        <v>59</v>
      </c>
      <c r="M7" s="29" t="s">
        <v>60</v>
      </c>
      <c r="N7" s="29" t="s">
        <v>79</v>
      </c>
      <c r="O7" s="29"/>
      <c r="P7" s="31" t="s">
        <v>80</v>
      </c>
      <c r="Q7" s="47" t="s">
        <v>81</v>
      </c>
      <c r="R7" s="29"/>
      <c r="S7" s="29" t="s">
        <v>64</v>
      </c>
      <c r="T7" s="33"/>
      <c r="U7" s="34">
        <v>7.8</v>
      </c>
      <c r="V7" s="29" t="s">
        <v>65</v>
      </c>
      <c r="W7" s="35">
        <v>39</v>
      </c>
      <c r="X7" s="35">
        <v>32</v>
      </c>
      <c r="Y7" s="35">
        <v>27</v>
      </c>
      <c r="Z7" s="36">
        <v>6.38</v>
      </c>
      <c r="AA7" s="37">
        <v>3</v>
      </c>
      <c r="AB7" s="38">
        <f t="shared" si="4"/>
        <v>3.3695999999999997E-2</v>
      </c>
      <c r="AC7" s="36">
        <v>56</v>
      </c>
      <c r="AD7" s="39">
        <f t="shared" si="5"/>
        <v>4985.7549857549857</v>
      </c>
      <c r="AE7" s="40">
        <v>3500</v>
      </c>
      <c r="AF7" s="41">
        <f t="shared" si="6"/>
        <v>0.70199999999999996</v>
      </c>
      <c r="AG7" s="29" t="s">
        <v>66</v>
      </c>
      <c r="AH7" s="42">
        <v>0.25</v>
      </c>
      <c r="AI7" s="41">
        <f t="shared" si="7"/>
        <v>1.95</v>
      </c>
      <c r="AJ7" s="41">
        <f t="shared" si="8"/>
        <v>10.451999999999998</v>
      </c>
      <c r="AK7" s="43">
        <v>0.05</v>
      </c>
      <c r="AL7" s="41">
        <f t="shared" si="0"/>
        <v>0.94000000000000006</v>
      </c>
      <c r="AM7" s="43">
        <v>0.08</v>
      </c>
      <c r="AN7" s="41">
        <f t="shared" si="1"/>
        <v>1.504</v>
      </c>
      <c r="AO7" s="43">
        <v>0.06</v>
      </c>
      <c r="AP7" s="41">
        <f t="shared" si="9"/>
        <v>1.1279999999999999</v>
      </c>
      <c r="AQ7" s="43">
        <v>0</v>
      </c>
      <c r="AR7" s="41">
        <f t="shared" si="10"/>
        <v>0</v>
      </c>
      <c r="AS7" s="44">
        <v>0</v>
      </c>
      <c r="AT7" s="43">
        <v>0</v>
      </c>
      <c r="AU7" s="41">
        <f t="shared" si="11"/>
        <v>1.56</v>
      </c>
      <c r="AV7" s="41">
        <f t="shared" si="12"/>
        <v>5.1319999999999997</v>
      </c>
      <c r="AW7" s="41">
        <f t="shared" si="2"/>
        <v>15.583999999999998</v>
      </c>
      <c r="AX7" s="45">
        <f t="shared" si="3"/>
        <v>0.1710638297872342</v>
      </c>
      <c r="AY7" s="44">
        <v>18.8</v>
      </c>
      <c r="AZ7" s="37"/>
      <c r="BA7" s="41">
        <f t="shared" si="13"/>
        <v>0</v>
      </c>
      <c r="BB7" s="41">
        <f t="shared" si="14"/>
        <v>0</v>
      </c>
    </row>
    <row r="8" spans="1:54" s="46" customFormat="1" x14ac:dyDescent="0.25">
      <c r="A8" s="28">
        <v>7</v>
      </c>
      <c r="B8" s="29"/>
      <c r="C8" s="29"/>
      <c r="D8" s="29"/>
      <c r="E8" s="29" t="s">
        <v>1</v>
      </c>
      <c r="F8" s="29"/>
      <c r="G8" s="29" t="s">
        <v>3</v>
      </c>
      <c r="H8" s="30" t="s">
        <v>56</v>
      </c>
      <c r="I8" s="29" t="s">
        <v>57</v>
      </c>
      <c r="J8" s="29" t="s">
        <v>58</v>
      </c>
      <c r="K8" s="28" t="s">
        <v>59</v>
      </c>
      <c r="L8" s="28" t="s">
        <v>59</v>
      </c>
      <c r="M8" s="29" t="s">
        <v>67</v>
      </c>
      <c r="N8" s="29" t="s">
        <v>79</v>
      </c>
      <c r="O8" s="29"/>
      <c r="P8" s="31" t="s">
        <v>82</v>
      </c>
      <c r="Q8" s="47" t="s">
        <v>83</v>
      </c>
      <c r="R8" s="29"/>
      <c r="S8" s="29" t="s">
        <v>64</v>
      </c>
      <c r="T8" s="33"/>
      <c r="U8" s="34">
        <v>7.92</v>
      </c>
      <c r="V8" s="29" t="s">
        <v>65</v>
      </c>
      <c r="W8" s="35">
        <v>39</v>
      </c>
      <c r="X8" s="35">
        <v>32</v>
      </c>
      <c r="Y8" s="35">
        <v>27</v>
      </c>
      <c r="Z8" s="36">
        <v>6.44</v>
      </c>
      <c r="AA8" s="37">
        <v>3</v>
      </c>
      <c r="AB8" s="38">
        <f t="shared" si="4"/>
        <v>3.3695999999999997E-2</v>
      </c>
      <c r="AC8" s="36">
        <v>56</v>
      </c>
      <c r="AD8" s="39">
        <f t="shared" si="5"/>
        <v>4985.7549857549857</v>
      </c>
      <c r="AE8" s="40">
        <v>3500</v>
      </c>
      <c r="AF8" s="41">
        <f t="shared" si="6"/>
        <v>0.70199999999999996</v>
      </c>
      <c r="AG8" s="29" t="s">
        <v>66</v>
      </c>
      <c r="AH8" s="42">
        <v>0.25</v>
      </c>
      <c r="AI8" s="41">
        <f t="shared" si="7"/>
        <v>1.98</v>
      </c>
      <c r="AJ8" s="41">
        <f t="shared" si="8"/>
        <v>10.602</v>
      </c>
      <c r="AK8" s="43">
        <v>0.05</v>
      </c>
      <c r="AL8" s="41">
        <f t="shared" si="0"/>
        <v>1.008</v>
      </c>
      <c r="AM8" s="43">
        <v>0.08</v>
      </c>
      <c r="AN8" s="41">
        <f t="shared" si="1"/>
        <v>1.6128</v>
      </c>
      <c r="AO8" s="43">
        <v>0.06</v>
      </c>
      <c r="AP8" s="41">
        <f t="shared" si="9"/>
        <v>1.2096</v>
      </c>
      <c r="AQ8" s="43">
        <v>0</v>
      </c>
      <c r="AR8" s="41">
        <f t="shared" si="10"/>
        <v>0</v>
      </c>
      <c r="AS8" s="44">
        <v>0</v>
      </c>
      <c r="AT8" s="43">
        <v>0</v>
      </c>
      <c r="AU8" s="41">
        <f t="shared" si="11"/>
        <v>1.492</v>
      </c>
      <c r="AV8" s="41">
        <f t="shared" si="12"/>
        <v>5.3224</v>
      </c>
      <c r="AW8" s="41">
        <f t="shared" si="2"/>
        <v>15.9244</v>
      </c>
      <c r="AX8" s="45">
        <f t="shared" si="3"/>
        <v>0.21009920634920634</v>
      </c>
      <c r="AY8" s="44">
        <v>20.16</v>
      </c>
      <c r="AZ8" s="37"/>
      <c r="BA8" s="41">
        <f t="shared" si="13"/>
        <v>0</v>
      </c>
      <c r="BB8" s="41">
        <f t="shared" si="14"/>
        <v>0</v>
      </c>
    </row>
    <row r="9" spans="1:54" s="46" customFormat="1" x14ac:dyDescent="0.25">
      <c r="A9" s="28">
        <v>8</v>
      </c>
      <c r="B9" s="29"/>
      <c r="C9" s="29"/>
      <c r="D9" s="29"/>
      <c r="E9" s="29" t="s">
        <v>1</v>
      </c>
      <c r="F9" s="29"/>
      <c r="G9" s="29" t="s">
        <v>3</v>
      </c>
      <c r="H9" s="30" t="s">
        <v>56</v>
      </c>
      <c r="I9" s="29" t="s">
        <v>57</v>
      </c>
      <c r="J9" s="29" t="s">
        <v>58</v>
      </c>
      <c r="K9" s="28" t="s">
        <v>59</v>
      </c>
      <c r="L9" s="28" t="s">
        <v>59</v>
      </c>
      <c r="M9" s="29" t="s">
        <v>70</v>
      </c>
      <c r="N9" s="29" t="s">
        <v>79</v>
      </c>
      <c r="O9" s="29"/>
      <c r="P9" s="31" t="s">
        <v>84</v>
      </c>
      <c r="Q9" s="47" t="s">
        <v>85</v>
      </c>
      <c r="R9" s="29"/>
      <c r="S9" s="29" t="s">
        <v>64</v>
      </c>
      <c r="T9" s="33"/>
      <c r="U9" s="34">
        <v>9.85</v>
      </c>
      <c r="V9" s="29" t="s">
        <v>65</v>
      </c>
      <c r="W9" s="35">
        <v>46</v>
      </c>
      <c r="X9" s="35">
        <v>32</v>
      </c>
      <c r="Y9" s="35">
        <v>27</v>
      </c>
      <c r="Z9" s="36">
        <v>7.89</v>
      </c>
      <c r="AA9" s="37">
        <v>3</v>
      </c>
      <c r="AB9" s="38">
        <f t="shared" si="4"/>
        <v>3.9744000000000002E-2</v>
      </c>
      <c r="AC9" s="36">
        <v>56</v>
      </c>
      <c r="AD9" s="39">
        <f t="shared" si="5"/>
        <v>4227.0531400966174</v>
      </c>
      <c r="AE9" s="40">
        <v>3500</v>
      </c>
      <c r="AF9" s="41">
        <f t="shared" si="6"/>
        <v>0.82800000000000018</v>
      </c>
      <c r="AG9" s="29" t="s">
        <v>66</v>
      </c>
      <c r="AH9" s="42">
        <v>0.25</v>
      </c>
      <c r="AI9" s="41">
        <f t="shared" si="7"/>
        <v>2.4624999999999999</v>
      </c>
      <c r="AJ9" s="41">
        <f t="shared" si="8"/>
        <v>13.140499999999999</v>
      </c>
      <c r="AK9" s="43">
        <v>0.05</v>
      </c>
      <c r="AL9" s="41">
        <f t="shared" si="0"/>
        <v>1.08</v>
      </c>
      <c r="AM9" s="43">
        <v>0.08</v>
      </c>
      <c r="AN9" s="41">
        <f t="shared" si="1"/>
        <v>1.7280000000000002</v>
      </c>
      <c r="AO9" s="43">
        <v>0.06</v>
      </c>
      <c r="AP9" s="41">
        <f t="shared" si="9"/>
        <v>1.296</v>
      </c>
      <c r="AQ9" s="43">
        <v>0</v>
      </c>
      <c r="AR9" s="41">
        <f t="shared" si="10"/>
        <v>0</v>
      </c>
      <c r="AS9" s="44">
        <v>0</v>
      </c>
      <c r="AT9" s="43">
        <v>0</v>
      </c>
      <c r="AU9" s="41">
        <f t="shared" si="11"/>
        <v>1.42</v>
      </c>
      <c r="AV9" s="41">
        <f t="shared" si="12"/>
        <v>5.524</v>
      </c>
      <c r="AW9" s="41">
        <f t="shared" si="2"/>
        <v>18.6645</v>
      </c>
      <c r="AX9" s="45">
        <f t="shared" si="3"/>
        <v>0.13590277777777782</v>
      </c>
      <c r="AY9" s="44">
        <v>21.6</v>
      </c>
      <c r="AZ9" s="37"/>
      <c r="BA9" s="41">
        <f t="shared" si="13"/>
        <v>0</v>
      </c>
      <c r="BB9" s="41">
        <f t="shared" si="14"/>
        <v>0</v>
      </c>
    </row>
    <row r="10" spans="1:54" s="46" customFormat="1" x14ac:dyDescent="0.25">
      <c r="A10" s="28">
        <v>9</v>
      </c>
      <c r="B10" s="29"/>
      <c r="C10" s="29"/>
      <c r="D10" s="29"/>
      <c r="E10" s="29" t="s">
        <v>1</v>
      </c>
      <c r="F10" s="29"/>
      <c r="G10" s="29" t="s">
        <v>3</v>
      </c>
      <c r="H10" s="30" t="s">
        <v>86</v>
      </c>
      <c r="I10" s="29" t="s">
        <v>57</v>
      </c>
      <c r="J10" s="29" t="s">
        <v>58</v>
      </c>
      <c r="K10" s="28" t="s">
        <v>59</v>
      </c>
      <c r="L10" s="28" t="s">
        <v>59</v>
      </c>
      <c r="M10" s="29" t="s">
        <v>73</v>
      </c>
      <c r="N10" s="29" t="s">
        <v>79</v>
      </c>
      <c r="O10" s="29"/>
      <c r="P10" s="31" t="s">
        <v>87</v>
      </c>
      <c r="Q10" s="47" t="s">
        <v>88</v>
      </c>
      <c r="R10" s="29"/>
      <c r="S10" s="29" t="s">
        <v>64</v>
      </c>
      <c r="T10" s="33"/>
      <c r="U10" s="34">
        <v>10.91</v>
      </c>
      <c r="V10" s="29" t="s">
        <v>65</v>
      </c>
      <c r="W10" s="35">
        <v>54</v>
      </c>
      <c r="X10" s="35">
        <v>32</v>
      </c>
      <c r="Y10" s="35">
        <v>27</v>
      </c>
      <c r="Z10" s="36">
        <v>8.76</v>
      </c>
      <c r="AA10" s="37">
        <v>3</v>
      </c>
      <c r="AB10" s="38">
        <f t="shared" si="4"/>
        <v>4.6656000000000003E-2</v>
      </c>
      <c r="AC10" s="36">
        <v>56</v>
      </c>
      <c r="AD10" s="39">
        <f t="shared" si="5"/>
        <v>3600.8230452674898</v>
      </c>
      <c r="AE10" s="40">
        <v>3500</v>
      </c>
      <c r="AF10" s="41">
        <f t="shared" si="6"/>
        <v>0.97199999999999998</v>
      </c>
      <c r="AG10" s="29" t="s">
        <v>66</v>
      </c>
      <c r="AH10" s="42">
        <v>0.25</v>
      </c>
      <c r="AI10" s="41">
        <f t="shared" si="7"/>
        <v>2.7275</v>
      </c>
      <c r="AJ10" s="41">
        <f t="shared" si="8"/>
        <v>14.609500000000001</v>
      </c>
      <c r="AK10" s="43">
        <v>0.05</v>
      </c>
      <c r="AL10" s="41">
        <f t="shared" si="0"/>
        <v>1.2250000000000001</v>
      </c>
      <c r="AM10" s="43">
        <v>0.08</v>
      </c>
      <c r="AN10" s="41">
        <f t="shared" si="1"/>
        <v>1.96</v>
      </c>
      <c r="AO10" s="43">
        <v>0.06</v>
      </c>
      <c r="AP10" s="41">
        <f t="shared" si="9"/>
        <v>1.47</v>
      </c>
      <c r="AQ10" s="43">
        <v>0</v>
      </c>
      <c r="AR10" s="41">
        <f t="shared" si="10"/>
        <v>0</v>
      </c>
      <c r="AS10" s="44">
        <v>0</v>
      </c>
      <c r="AT10" s="43">
        <v>0</v>
      </c>
      <c r="AU10" s="41">
        <f t="shared" si="11"/>
        <v>1.2749999999999999</v>
      </c>
      <c r="AV10" s="41">
        <f t="shared" si="12"/>
        <v>5.93</v>
      </c>
      <c r="AW10" s="41">
        <f t="shared" si="2"/>
        <v>20.5395</v>
      </c>
      <c r="AX10" s="45">
        <f t="shared" si="3"/>
        <v>0.16165306122448977</v>
      </c>
      <c r="AY10" s="44">
        <v>24.5</v>
      </c>
      <c r="AZ10" s="37"/>
      <c r="BA10" s="41">
        <f t="shared" si="13"/>
        <v>0</v>
      </c>
      <c r="BB10" s="41">
        <f t="shared" si="14"/>
        <v>0</v>
      </c>
    </row>
    <row r="11" spans="1:54" s="46" customFormat="1" x14ac:dyDescent="0.25">
      <c r="A11" s="28">
        <v>10</v>
      </c>
      <c r="B11" s="29"/>
      <c r="C11" s="29"/>
      <c r="D11" s="29"/>
      <c r="E11" s="29" t="s">
        <v>1</v>
      </c>
      <c r="F11" s="29"/>
      <c r="G11" s="29" t="s">
        <v>3</v>
      </c>
      <c r="H11" s="30" t="s">
        <v>56</v>
      </c>
      <c r="I11" s="29" t="s">
        <v>57</v>
      </c>
      <c r="J11" s="29" t="s">
        <v>58</v>
      </c>
      <c r="K11" s="28" t="s">
        <v>59</v>
      </c>
      <c r="L11" s="28" t="s">
        <v>59</v>
      </c>
      <c r="M11" s="29" t="s">
        <v>76</v>
      </c>
      <c r="N11" s="29" t="s">
        <v>79</v>
      </c>
      <c r="O11" s="29"/>
      <c r="P11" s="31" t="s">
        <v>89</v>
      </c>
      <c r="Q11" s="47" t="s">
        <v>90</v>
      </c>
      <c r="R11" s="29"/>
      <c r="S11" s="29" t="s">
        <v>64</v>
      </c>
      <c r="T11" s="33"/>
      <c r="U11" s="34">
        <v>12.84</v>
      </c>
      <c r="V11" s="29" t="s">
        <v>65</v>
      </c>
      <c r="W11" s="35">
        <v>62</v>
      </c>
      <c r="X11" s="35">
        <v>32</v>
      </c>
      <c r="Y11" s="35">
        <v>27</v>
      </c>
      <c r="Z11" s="36">
        <v>10.24</v>
      </c>
      <c r="AA11" s="37">
        <v>3</v>
      </c>
      <c r="AB11" s="38">
        <f t="shared" si="4"/>
        <v>5.3567999999999998E-2</v>
      </c>
      <c r="AC11" s="36">
        <v>56</v>
      </c>
      <c r="AD11" s="39">
        <f t="shared" si="5"/>
        <v>3136.2007168458786</v>
      </c>
      <c r="AE11" s="40">
        <v>3500</v>
      </c>
      <c r="AF11" s="41">
        <f t="shared" si="6"/>
        <v>1.1159999999999999</v>
      </c>
      <c r="AG11" s="29" t="s">
        <v>66</v>
      </c>
      <c r="AH11" s="42">
        <v>0.25</v>
      </c>
      <c r="AI11" s="41">
        <f t="shared" si="7"/>
        <v>3.21</v>
      </c>
      <c r="AJ11" s="41">
        <f t="shared" si="8"/>
        <v>17.166</v>
      </c>
      <c r="AK11" s="43">
        <v>0.05</v>
      </c>
      <c r="AL11" s="41">
        <f t="shared" si="0"/>
        <v>1.3475000000000001</v>
      </c>
      <c r="AM11" s="43">
        <v>0.08</v>
      </c>
      <c r="AN11" s="41">
        <f t="shared" si="1"/>
        <v>2.1560000000000001</v>
      </c>
      <c r="AO11" s="43">
        <v>0.06</v>
      </c>
      <c r="AP11" s="41">
        <f t="shared" si="9"/>
        <v>1.617</v>
      </c>
      <c r="AQ11" s="43">
        <v>0</v>
      </c>
      <c r="AR11" s="41">
        <f t="shared" si="10"/>
        <v>0</v>
      </c>
      <c r="AS11" s="44">
        <v>0</v>
      </c>
      <c r="AT11" s="43">
        <v>0</v>
      </c>
      <c r="AU11" s="41">
        <f t="shared" si="11"/>
        <v>1.1524999999999999</v>
      </c>
      <c r="AV11" s="41">
        <f t="shared" si="12"/>
        <v>6.2729999999999997</v>
      </c>
      <c r="AW11" s="41">
        <f t="shared" si="2"/>
        <v>23.439</v>
      </c>
      <c r="AX11" s="45">
        <f t="shared" si="3"/>
        <v>0.13027829313543596</v>
      </c>
      <c r="AY11" s="44">
        <v>26.95</v>
      </c>
      <c r="AZ11" s="37"/>
      <c r="BA11" s="41">
        <f t="shared" si="13"/>
        <v>0</v>
      </c>
      <c r="BB11" s="41">
        <f t="shared" si="14"/>
        <v>0</v>
      </c>
    </row>
    <row r="12" spans="1:54" s="46" customFormat="1" x14ac:dyDescent="0.25">
      <c r="A12" s="28">
        <v>11</v>
      </c>
      <c r="B12" s="29"/>
      <c r="C12" s="29"/>
      <c r="D12" s="29"/>
      <c r="E12" s="29" t="s">
        <v>1</v>
      </c>
      <c r="F12" s="29"/>
      <c r="G12" s="29" t="s">
        <v>3</v>
      </c>
      <c r="H12" s="30" t="s">
        <v>56</v>
      </c>
      <c r="I12" s="29" t="s">
        <v>57</v>
      </c>
      <c r="J12" s="29" t="s">
        <v>58</v>
      </c>
      <c r="K12" s="28" t="s">
        <v>59</v>
      </c>
      <c r="L12" s="28" t="s">
        <v>59</v>
      </c>
      <c r="M12" s="29" t="s">
        <v>60</v>
      </c>
      <c r="N12" s="29" t="s">
        <v>91</v>
      </c>
      <c r="O12" s="29"/>
      <c r="P12" s="31" t="s">
        <v>92</v>
      </c>
      <c r="Q12" s="47" t="s">
        <v>93</v>
      </c>
      <c r="R12" s="29"/>
      <c r="S12" s="29" t="s">
        <v>64</v>
      </c>
      <c r="T12" s="33"/>
      <c r="U12" s="34">
        <v>7.8</v>
      </c>
      <c r="V12" s="29" t="s">
        <v>65</v>
      </c>
      <c r="W12" s="35">
        <v>39</v>
      </c>
      <c r="X12" s="35">
        <v>32</v>
      </c>
      <c r="Y12" s="35">
        <v>27</v>
      </c>
      <c r="Z12" s="36">
        <v>6.38</v>
      </c>
      <c r="AA12" s="37">
        <v>3</v>
      </c>
      <c r="AB12" s="38">
        <f t="shared" si="4"/>
        <v>3.3695999999999997E-2</v>
      </c>
      <c r="AC12" s="36">
        <v>56</v>
      </c>
      <c r="AD12" s="39">
        <f t="shared" si="5"/>
        <v>4985.7549857549857</v>
      </c>
      <c r="AE12" s="40">
        <v>3500</v>
      </c>
      <c r="AF12" s="41">
        <f t="shared" si="6"/>
        <v>0.70199999999999996</v>
      </c>
      <c r="AG12" s="29" t="s">
        <v>66</v>
      </c>
      <c r="AH12" s="42">
        <v>0.25</v>
      </c>
      <c r="AI12" s="41">
        <f t="shared" si="7"/>
        <v>1.95</v>
      </c>
      <c r="AJ12" s="41">
        <f t="shared" si="8"/>
        <v>10.451999999999998</v>
      </c>
      <c r="AK12" s="43">
        <v>0.05</v>
      </c>
      <c r="AL12" s="41">
        <f t="shared" si="0"/>
        <v>0.94000000000000006</v>
      </c>
      <c r="AM12" s="43">
        <v>0.08</v>
      </c>
      <c r="AN12" s="41">
        <f t="shared" si="1"/>
        <v>1.504</v>
      </c>
      <c r="AO12" s="43">
        <v>0.06</v>
      </c>
      <c r="AP12" s="41">
        <f t="shared" si="9"/>
        <v>1.1279999999999999</v>
      </c>
      <c r="AQ12" s="43">
        <v>0</v>
      </c>
      <c r="AR12" s="41">
        <f t="shared" si="10"/>
        <v>0</v>
      </c>
      <c r="AS12" s="44">
        <v>0</v>
      </c>
      <c r="AT12" s="43">
        <v>0</v>
      </c>
      <c r="AU12" s="41">
        <f t="shared" si="11"/>
        <v>1.56</v>
      </c>
      <c r="AV12" s="41">
        <f t="shared" si="12"/>
        <v>5.1319999999999997</v>
      </c>
      <c r="AW12" s="41">
        <f t="shared" si="2"/>
        <v>15.583999999999998</v>
      </c>
      <c r="AX12" s="45">
        <f t="shared" si="3"/>
        <v>0.1710638297872342</v>
      </c>
      <c r="AY12" s="44">
        <v>18.8</v>
      </c>
      <c r="AZ12" s="37"/>
      <c r="BA12" s="41">
        <f t="shared" si="13"/>
        <v>0</v>
      </c>
      <c r="BB12" s="41">
        <f t="shared" si="14"/>
        <v>0</v>
      </c>
    </row>
    <row r="13" spans="1:54" s="46" customFormat="1" x14ac:dyDescent="0.25">
      <c r="A13" s="28">
        <v>12</v>
      </c>
      <c r="B13" s="29"/>
      <c r="C13" s="29"/>
      <c r="D13" s="29"/>
      <c r="E13" s="29" t="s">
        <v>1</v>
      </c>
      <c r="F13" s="29"/>
      <c r="G13" s="29" t="s">
        <v>3</v>
      </c>
      <c r="H13" s="30" t="s">
        <v>56</v>
      </c>
      <c r="I13" s="29" t="s">
        <v>57</v>
      </c>
      <c r="J13" s="29" t="s">
        <v>58</v>
      </c>
      <c r="K13" s="28" t="s">
        <v>59</v>
      </c>
      <c r="L13" s="28" t="s">
        <v>59</v>
      </c>
      <c r="M13" s="29" t="s">
        <v>67</v>
      </c>
      <c r="N13" s="29" t="s">
        <v>91</v>
      </c>
      <c r="O13" s="29"/>
      <c r="P13" s="31" t="s">
        <v>94</v>
      </c>
      <c r="Q13" s="47" t="s">
        <v>95</v>
      </c>
      <c r="R13" s="29"/>
      <c r="S13" s="29" t="s">
        <v>64</v>
      </c>
      <c r="T13" s="33"/>
      <c r="U13" s="34">
        <v>7.92</v>
      </c>
      <c r="V13" s="29" t="s">
        <v>65</v>
      </c>
      <c r="W13" s="35">
        <v>39</v>
      </c>
      <c r="X13" s="35">
        <v>32</v>
      </c>
      <c r="Y13" s="35">
        <v>27</v>
      </c>
      <c r="Z13" s="36">
        <v>6.44</v>
      </c>
      <c r="AA13" s="37">
        <v>3</v>
      </c>
      <c r="AB13" s="38">
        <f t="shared" si="4"/>
        <v>3.3695999999999997E-2</v>
      </c>
      <c r="AC13" s="36">
        <v>56</v>
      </c>
      <c r="AD13" s="39">
        <f t="shared" si="5"/>
        <v>4985.7549857549857</v>
      </c>
      <c r="AE13" s="40">
        <v>3500</v>
      </c>
      <c r="AF13" s="41">
        <f t="shared" si="6"/>
        <v>0.70199999999999996</v>
      </c>
      <c r="AG13" s="29" t="s">
        <v>66</v>
      </c>
      <c r="AH13" s="42">
        <v>0.25</v>
      </c>
      <c r="AI13" s="41">
        <f t="shared" si="7"/>
        <v>1.98</v>
      </c>
      <c r="AJ13" s="41">
        <f t="shared" si="8"/>
        <v>10.602</v>
      </c>
      <c r="AK13" s="43">
        <v>0.05</v>
      </c>
      <c r="AL13" s="41">
        <f t="shared" si="0"/>
        <v>1.008</v>
      </c>
      <c r="AM13" s="43">
        <v>0.08</v>
      </c>
      <c r="AN13" s="41">
        <f t="shared" si="1"/>
        <v>1.6128</v>
      </c>
      <c r="AO13" s="43">
        <v>0.06</v>
      </c>
      <c r="AP13" s="41">
        <f t="shared" si="9"/>
        <v>1.2096</v>
      </c>
      <c r="AQ13" s="43">
        <v>0</v>
      </c>
      <c r="AR13" s="41">
        <f t="shared" si="10"/>
        <v>0</v>
      </c>
      <c r="AS13" s="44">
        <v>0</v>
      </c>
      <c r="AT13" s="43">
        <v>0</v>
      </c>
      <c r="AU13" s="41">
        <f t="shared" si="11"/>
        <v>1.492</v>
      </c>
      <c r="AV13" s="41">
        <f t="shared" si="12"/>
        <v>5.3224</v>
      </c>
      <c r="AW13" s="41">
        <f t="shared" si="2"/>
        <v>15.9244</v>
      </c>
      <c r="AX13" s="45">
        <f t="shared" si="3"/>
        <v>0.21009920634920634</v>
      </c>
      <c r="AY13" s="44">
        <v>20.16</v>
      </c>
      <c r="AZ13" s="37"/>
      <c r="BA13" s="41">
        <f t="shared" si="13"/>
        <v>0</v>
      </c>
      <c r="BB13" s="41">
        <f t="shared" si="14"/>
        <v>0</v>
      </c>
    </row>
    <row r="14" spans="1:54" s="46" customFormat="1" x14ac:dyDescent="0.25">
      <c r="A14" s="28">
        <v>13</v>
      </c>
      <c r="B14" s="29"/>
      <c r="C14" s="29"/>
      <c r="D14" s="29"/>
      <c r="E14" s="29" t="s">
        <v>1</v>
      </c>
      <c r="F14" s="29"/>
      <c r="G14" s="29" t="s">
        <v>3</v>
      </c>
      <c r="H14" s="30" t="s">
        <v>56</v>
      </c>
      <c r="I14" s="29" t="s">
        <v>57</v>
      </c>
      <c r="J14" s="29" t="s">
        <v>58</v>
      </c>
      <c r="K14" s="28" t="s">
        <v>59</v>
      </c>
      <c r="L14" s="28" t="s">
        <v>59</v>
      </c>
      <c r="M14" s="29" t="s">
        <v>70</v>
      </c>
      <c r="N14" s="29" t="s">
        <v>91</v>
      </c>
      <c r="O14" s="29"/>
      <c r="P14" s="31" t="s">
        <v>96</v>
      </c>
      <c r="Q14" s="47" t="s">
        <v>97</v>
      </c>
      <c r="R14" s="29"/>
      <c r="S14" s="29" t="s">
        <v>64</v>
      </c>
      <c r="T14" s="33"/>
      <c r="U14" s="34">
        <v>9.85</v>
      </c>
      <c r="V14" s="29" t="s">
        <v>65</v>
      </c>
      <c r="W14" s="35">
        <v>46</v>
      </c>
      <c r="X14" s="35">
        <v>32</v>
      </c>
      <c r="Y14" s="35">
        <v>27</v>
      </c>
      <c r="Z14" s="36">
        <v>7.89</v>
      </c>
      <c r="AA14" s="37">
        <v>3</v>
      </c>
      <c r="AB14" s="38">
        <f t="shared" si="4"/>
        <v>3.9744000000000002E-2</v>
      </c>
      <c r="AC14" s="36">
        <v>56</v>
      </c>
      <c r="AD14" s="39">
        <f t="shared" si="5"/>
        <v>4227.0531400966174</v>
      </c>
      <c r="AE14" s="40">
        <v>3500</v>
      </c>
      <c r="AF14" s="41">
        <f t="shared" si="6"/>
        <v>0.82800000000000018</v>
      </c>
      <c r="AG14" s="29" t="s">
        <v>66</v>
      </c>
      <c r="AH14" s="42">
        <v>0.25</v>
      </c>
      <c r="AI14" s="41">
        <f t="shared" si="7"/>
        <v>2.4624999999999999</v>
      </c>
      <c r="AJ14" s="41">
        <f t="shared" si="8"/>
        <v>13.140499999999999</v>
      </c>
      <c r="AK14" s="43">
        <v>0.05</v>
      </c>
      <c r="AL14" s="41">
        <f t="shared" si="0"/>
        <v>1.08</v>
      </c>
      <c r="AM14" s="43">
        <v>0.08</v>
      </c>
      <c r="AN14" s="41">
        <f t="shared" si="1"/>
        <v>1.7280000000000002</v>
      </c>
      <c r="AO14" s="43">
        <v>0.06</v>
      </c>
      <c r="AP14" s="41">
        <f t="shared" si="9"/>
        <v>1.296</v>
      </c>
      <c r="AQ14" s="43">
        <v>0</v>
      </c>
      <c r="AR14" s="41">
        <f t="shared" si="10"/>
        <v>0</v>
      </c>
      <c r="AS14" s="44">
        <v>0</v>
      </c>
      <c r="AT14" s="43">
        <v>0</v>
      </c>
      <c r="AU14" s="41">
        <f t="shared" si="11"/>
        <v>1.42</v>
      </c>
      <c r="AV14" s="41">
        <f t="shared" si="12"/>
        <v>5.524</v>
      </c>
      <c r="AW14" s="41">
        <f t="shared" si="2"/>
        <v>18.6645</v>
      </c>
      <c r="AX14" s="45">
        <f t="shared" si="3"/>
        <v>0.13590277777777782</v>
      </c>
      <c r="AY14" s="44">
        <v>21.6</v>
      </c>
      <c r="AZ14" s="37"/>
      <c r="BA14" s="41">
        <f t="shared" si="13"/>
        <v>0</v>
      </c>
      <c r="BB14" s="41">
        <f t="shared" si="14"/>
        <v>0</v>
      </c>
    </row>
    <row r="15" spans="1:54" s="46" customFormat="1" x14ac:dyDescent="0.25">
      <c r="A15" s="28">
        <v>14</v>
      </c>
      <c r="B15" s="29"/>
      <c r="C15" s="29"/>
      <c r="D15" s="29"/>
      <c r="E15" s="29" t="s">
        <v>1</v>
      </c>
      <c r="F15" s="29"/>
      <c r="G15" s="29" t="s">
        <v>3</v>
      </c>
      <c r="H15" s="30" t="s">
        <v>56</v>
      </c>
      <c r="I15" s="29" t="s">
        <v>57</v>
      </c>
      <c r="J15" s="29" t="s">
        <v>58</v>
      </c>
      <c r="K15" s="28" t="s">
        <v>59</v>
      </c>
      <c r="L15" s="28" t="s">
        <v>59</v>
      </c>
      <c r="M15" s="29" t="s">
        <v>73</v>
      </c>
      <c r="N15" s="29" t="s">
        <v>91</v>
      </c>
      <c r="O15" s="29"/>
      <c r="P15" s="31" t="s">
        <v>98</v>
      </c>
      <c r="Q15" s="47" t="s">
        <v>99</v>
      </c>
      <c r="R15" s="29"/>
      <c r="S15" s="29" t="s">
        <v>64</v>
      </c>
      <c r="T15" s="33"/>
      <c r="U15" s="34">
        <v>10.91</v>
      </c>
      <c r="V15" s="29" t="s">
        <v>65</v>
      </c>
      <c r="W15" s="35">
        <v>54</v>
      </c>
      <c r="X15" s="35">
        <v>32</v>
      </c>
      <c r="Y15" s="35">
        <v>27</v>
      </c>
      <c r="Z15" s="36">
        <v>8.76</v>
      </c>
      <c r="AA15" s="37">
        <v>3</v>
      </c>
      <c r="AB15" s="38">
        <f t="shared" si="4"/>
        <v>4.6656000000000003E-2</v>
      </c>
      <c r="AC15" s="36">
        <v>56</v>
      </c>
      <c r="AD15" s="39">
        <f t="shared" si="5"/>
        <v>3600.8230452674898</v>
      </c>
      <c r="AE15" s="40">
        <v>3500</v>
      </c>
      <c r="AF15" s="41">
        <f t="shared" si="6"/>
        <v>0.97199999999999998</v>
      </c>
      <c r="AG15" s="29" t="s">
        <v>66</v>
      </c>
      <c r="AH15" s="42">
        <v>0.25</v>
      </c>
      <c r="AI15" s="41">
        <f t="shared" si="7"/>
        <v>2.7275</v>
      </c>
      <c r="AJ15" s="41">
        <f t="shared" si="8"/>
        <v>14.609500000000001</v>
      </c>
      <c r="AK15" s="43">
        <v>0.05</v>
      </c>
      <c r="AL15" s="41">
        <f t="shared" si="0"/>
        <v>1.2250000000000001</v>
      </c>
      <c r="AM15" s="43">
        <v>0.08</v>
      </c>
      <c r="AN15" s="41">
        <f t="shared" si="1"/>
        <v>1.96</v>
      </c>
      <c r="AO15" s="43">
        <v>0.06</v>
      </c>
      <c r="AP15" s="41">
        <f t="shared" si="9"/>
        <v>1.47</v>
      </c>
      <c r="AQ15" s="43">
        <v>0</v>
      </c>
      <c r="AR15" s="41">
        <f t="shared" si="10"/>
        <v>0</v>
      </c>
      <c r="AS15" s="44">
        <v>0</v>
      </c>
      <c r="AT15" s="43">
        <v>0</v>
      </c>
      <c r="AU15" s="41">
        <f t="shared" si="11"/>
        <v>1.2749999999999999</v>
      </c>
      <c r="AV15" s="41">
        <f t="shared" si="12"/>
        <v>5.93</v>
      </c>
      <c r="AW15" s="41">
        <f t="shared" si="2"/>
        <v>20.5395</v>
      </c>
      <c r="AX15" s="45">
        <f t="shared" si="3"/>
        <v>0.16165306122448977</v>
      </c>
      <c r="AY15" s="44">
        <v>24.5</v>
      </c>
      <c r="AZ15" s="37"/>
      <c r="BA15" s="41">
        <f t="shared" si="13"/>
        <v>0</v>
      </c>
      <c r="BB15" s="41">
        <f t="shared" si="14"/>
        <v>0</v>
      </c>
    </row>
    <row r="16" spans="1:54" s="46" customFormat="1" x14ac:dyDescent="0.25">
      <c r="A16" s="28">
        <v>15</v>
      </c>
      <c r="B16" s="29"/>
      <c r="C16" s="29"/>
      <c r="D16" s="29"/>
      <c r="E16" s="29" t="s">
        <v>1</v>
      </c>
      <c r="F16" s="29"/>
      <c r="G16" s="29" t="s">
        <v>3</v>
      </c>
      <c r="H16" s="30" t="s">
        <v>56</v>
      </c>
      <c r="I16" s="29" t="s">
        <v>57</v>
      </c>
      <c r="J16" s="29" t="s">
        <v>58</v>
      </c>
      <c r="K16" s="28" t="s">
        <v>59</v>
      </c>
      <c r="L16" s="28" t="s">
        <v>59</v>
      </c>
      <c r="M16" s="29" t="s">
        <v>76</v>
      </c>
      <c r="N16" s="29" t="s">
        <v>91</v>
      </c>
      <c r="O16" s="29"/>
      <c r="P16" s="31" t="s">
        <v>100</v>
      </c>
      <c r="Q16" s="47" t="s">
        <v>101</v>
      </c>
      <c r="R16" s="29"/>
      <c r="S16" s="29" t="s">
        <v>64</v>
      </c>
      <c r="T16" s="33"/>
      <c r="U16" s="34">
        <v>12.84</v>
      </c>
      <c r="V16" s="29" t="s">
        <v>65</v>
      </c>
      <c r="W16" s="35">
        <v>62</v>
      </c>
      <c r="X16" s="35">
        <v>32</v>
      </c>
      <c r="Y16" s="35">
        <v>27</v>
      </c>
      <c r="Z16" s="36">
        <v>10.24</v>
      </c>
      <c r="AA16" s="37">
        <v>3</v>
      </c>
      <c r="AB16" s="38">
        <f t="shared" si="4"/>
        <v>5.3567999999999998E-2</v>
      </c>
      <c r="AC16" s="36">
        <v>56</v>
      </c>
      <c r="AD16" s="39">
        <f t="shared" si="5"/>
        <v>3136.2007168458786</v>
      </c>
      <c r="AE16" s="40">
        <v>3500</v>
      </c>
      <c r="AF16" s="41">
        <f t="shared" si="6"/>
        <v>1.1159999999999999</v>
      </c>
      <c r="AG16" s="29" t="s">
        <v>66</v>
      </c>
      <c r="AH16" s="42">
        <v>0.25</v>
      </c>
      <c r="AI16" s="41">
        <f t="shared" si="7"/>
        <v>3.21</v>
      </c>
      <c r="AJ16" s="41">
        <f t="shared" si="8"/>
        <v>17.166</v>
      </c>
      <c r="AK16" s="43">
        <v>0.05</v>
      </c>
      <c r="AL16" s="41">
        <f t="shared" si="0"/>
        <v>1.3475000000000001</v>
      </c>
      <c r="AM16" s="43">
        <v>0.08</v>
      </c>
      <c r="AN16" s="41">
        <f t="shared" si="1"/>
        <v>2.1560000000000001</v>
      </c>
      <c r="AO16" s="43">
        <v>0.06</v>
      </c>
      <c r="AP16" s="41">
        <f t="shared" si="9"/>
        <v>1.617</v>
      </c>
      <c r="AQ16" s="43">
        <v>0</v>
      </c>
      <c r="AR16" s="41">
        <f t="shared" si="10"/>
        <v>0</v>
      </c>
      <c r="AS16" s="44">
        <v>0</v>
      </c>
      <c r="AT16" s="43">
        <v>0</v>
      </c>
      <c r="AU16" s="41">
        <f t="shared" si="11"/>
        <v>1.1524999999999999</v>
      </c>
      <c r="AV16" s="41">
        <f t="shared" si="12"/>
        <v>6.2729999999999997</v>
      </c>
      <c r="AW16" s="41">
        <f t="shared" si="2"/>
        <v>23.439</v>
      </c>
      <c r="AX16" s="45">
        <f t="shared" si="3"/>
        <v>0.13027829313543596</v>
      </c>
      <c r="AY16" s="44">
        <v>26.95</v>
      </c>
      <c r="AZ16" s="37"/>
      <c r="BA16" s="41">
        <f t="shared" si="13"/>
        <v>0</v>
      </c>
      <c r="BB16" s="41">
        <f t="shared" si="14"/>
        <v>0</v>
      </c>
    </row>
    <row r="17" spans="1:54" s="46" customFormat="1" x14ac:dyDescent="0.25">
      <c r="A17" s="28">
        <v>16</v>
      </c>
      <c r="B17" s="29"/>
      <c r="C17" s="29"/>
      <c r="D17" s="29"/>
      <c r="E17" s="29" t="s">
        <v>1</v>
      </c>
      <c r="F17" s="29"/>
      <c r="G17" s="29" t="s">
        <v>3</v>
      </c>
      <c r="H17" s="30" t="s">
        <v>56</v>
      </c>
      <c r="I17" s="29" t="s">
        <v>57</v>
      </c>
      <c r="J17" s="29" t="s">
        <v>58</v>
      </c>
      <c r="K17" s="28" t="s">
        <v>59</v>
      </c>
      <c r="L17" s="28" t="s">
        <v>59</v>
      </c>
      <c r="M17" s="29" t="s">
        <v>60</v>
      </c>
      <c r="N17" s="29" t="s">
        <v>102</v>
      </c>
      <c r="O17" s="29"/>
      <c r="P17" s="31" t="s">
        <v>103</v>
      </c>
      <c r="Q17" s="47" t="s">
        <v>104</v>
      </c>
      <c r="R17" s="29"/>
      <c r="S17" s="29" t="s">
        <v>64</v>
      </c>
      <c r="T17" s="33"/>
      <c r="U17" s="34">
        <v>7.8</v>
      </c>
      <c r="V17" s="29" t="s">
        <v>65</v>
      </c>
      <c r="W17" s="35">
        <v>39</v>
      </c>
      <c r="X17" s="35">
        <v>32</v>
      </c>
      <c r="Y17" s="35">
        <v>27</v>
      </c>
      <c r="Z17" s="36">
        <v>6.38</v>
      </c>
      <c r="AA17" s="37">
        <v>3</v>
      </c>
      <c r="AB17" s="38">
        <f t="shared" si="4"/>
        <v>3.3695999999999997E-2</v>
      </c>
      <c r="AC17" s="36">
        <v>56</v>
      </c>
      <c r="AD17" s="39">
        <f t="shared" si="5"/>
        <v>4985.7549857549857</v>
      </c>
      <c r="AE17" s="40">
        <v>3500</v>
      </c>
      <c r="AF17" s="41">
        <f t="shared" si="6"/>
        <v>0.70199999999999996</v>
      </c>
      <c r="AG17" s="29" t="s">
        <v>66</v>
      </c>
      <c r="AH17" s="42">
        <v>0.25</v>
      </c>
      <c r="AI17" s="41">
        <f t="shared" si="7"/>
        <v>1.95</v>
      </c>
      <c r="AJ17" s="41">
        <f t="shared" si="8"/>
        <v>10.451999999999998</v>
      </c>
      <c r="AK17" s="43">
        <v>0.05</v>
      </c>
      <c r="AL17" s="41">
        <f t="shared" si="0"/>
        <v>0.94000000000000006</v>
      </c>
      <c r="AM17" s="43">
        <v>0.08</v>
      </c>
      <c r="AN17" s="41">
        <f t="shared" si="1"/>
        <v>1.504</v>
      </c>
      <c r="AO17" s="43">
        <v>0.06</v>
      </c>
      <c r="AP17" s="41">
        <f t="shared" si="9"/>
        <v>1.1279999999999999</v>
      </c>
      <c r="AQ17" s="43">
        <v>0</v>
      </c>
      <c r="AR17" s="41">
        <f t="shared" si="10"/>
        <v>0</v>
      </c>
      <c r="AS17" s="44">
        <v>0</v>
      </c>
      <c r="AT17" s="43">
        <v>0</v>
      </c>
      <c r="AU17" s="41">
        <f t="shared" si="11"/>
        <v>1.56</v>
      </c>
      <c r="AV17" s="41">
        <f t="shared" si="12"/>
        <v>5.1319999999999997</v>
      </c>
      <c r="AW17" s="41">
        <f t="shared" si="2"/>
        <v>15.583999999999998</v>
      </c>
      <c r="AX17" s="45">
        <f t="shared" si="3"/>
        <v>0.1710638297872342</v>
      </c>
      <c r="AY17" s="44">
        <v>18.8</v>
      </c>
      <c r="AZ17" s="37"/>
      <c r="BA17" s="41">
        <f t="shared" si="13"/>
        <v>0</v>
      </c>
      <c r="BB17" s="41">
        <f t="shared" si="14"/>
        <v>0</v>
      </c>
    </row>
    <row r="18" spans="1:54" s="46" customFormat="1" x14ac:dyDescent="0.25">
      <c r="A18" s="28">
        <v>17</v>
      </c>
      <c r="B18" s="29"/>
      <c r="C18" s="29"/>
      <c r="D18" s="29"/>
      <c r="E18" s="29" t="s">
        <v>1</v>
      </c>
      <c r="F18" s="29"/>
      <c r="G18" s="29" t="s">
        <v>3</v>
      </c>
      <c r="H18" s="30" t="s">
        <v>56</v>
      </c>
      <c r="I18" s="29" t="s">
        <v>57</v>
      </c>
      <c r="J18" s="29" t="s">
        <v>58</v>
      </c>
      <c r="K18" s="28" t="s">
        <v>59</v>
      </c>
      <c r="L18" s="28" t="s">
        <v>59</v>
      </c>
      <c r="M18" s="29" t="s">
        <v>67</v>
      </c>
      <c r="N18" s="29" t="s">
        <v>102</v>
      </c>
      <c r="O18" s="29"/>
      <c r="P18" s="31" t="s">
        <v>105</v>
      </c>
      <c r="Q18" s="47" t="s">
        <v>106</v>
      </c>
      <c r="R18" s="29"/>
      <c r="S18" s="29" t="s">
        <v>64</v>
      </c>
      <c r="T18" s="33"/>
      <c r="U18" s="34">
        <v>7.92</v>
      </c>
      <c r="V18" s="29" t="s">
        <v>65</v>
      </c>
      <c r="W18" s="35">
        <v>39</v>
      </c>
      <c r="X18" s="35">
        <v>32</v>
      </c>
      <c r="Y18" s="35">
        <v>27</v>
      </c>
      <c r="Z18" s="36">
        <v>6.44</v>
      </c>
      <c r="AA18" s="37">
        <v>3</v>
      </c>
      <c r="AB18" s="38">
        <f t="shared" si="4"/>
        <v>3.3695999999999997E-2</v>
      </c>
      <c r="AC18" s="36">
        <v>56</v>
      </c>
      <c r="AD18" s="39">
        <f t="shared" si="5"/>
        <v>4985.7549857549857</v>
      </c>
      <c r="AE18" s="40">
        <v>3500</v>
      </c>
      <c r="AF18" s="41">
        <f t="shared" si="6"/>
        <v>0.70199999999999996</v>
      </c>
      <c r="AG18" s="29" t="s">
        <v>66</v>
      </c>
      <c r="AH18" s="42">
        <v>0.25</v>
      </c>
      <c r="AI18" s="41">
        <f t="shared" si="7"/>
        <v>1.98</v>
      </c>
      <c r="AJ18" s="41">
        <f t="shared" si="8"/>
        <v>10.602</v>
      </c>
      <c r="AK18" s="43">
        <v>0.05</v>
      </c>
      <c r="AL18" s="41">
        <f t="shared" si="0"/>
        <v>1.008</v>
      </c>
      <c r="AM18" s="43">
        <v>0.08</v>
      </c>
      <c r="AN18" s="41">
        <f t="shared" si="1"/>
        <v>1.6128</v>
      </c>
      <c r="AO18" s="43">
        <v>0.06</v>
      </c>
      <c r="AP18" s="41">
        <f t="shared" si="9"/>
        <v>1.2096</v>
      </c>
      <c r="AQ18" s="43">
        <v>0</v>
      </c>
      <c r="AR18" s="41">
        <f t="shared" si="10"/>
        <v>0</v>
      </c>
      <c r="AS18" s="44">
        <v>0</v>
      </c>
      <c r="AT18" s="43">
        <v>0</v>
      </c>
      <c r="AU18" s="41">
        <f t="shared" si="11"/>
        <v>1.492</v>
      </c>
      <c r="AV18" s="41">
        <f t="shared" si="12"/>
        <v>5.3224</v>
      </c>
      <c r="AW18" s="41">
        <f t="shared" si="2"/>
        <v>15.9244</v>
      </c>
      <c r="AX18" s="45">
        <f t="shared" si="3"/>
        <v>0.21009920634920634</v>
      </c>
      <c r="AY18" s="44">
        <v>20.16</v>
      </c>
      <c r="AZ18" s="37"/>
      <c r="BA18" s="41">
        <f t="shared" si="13"/>
        <v>0</v>
      </c>
      <c r="BB18" s="41">
        <f t="shared" si="14"/>
        <v>0</v>
      </c>
    </row>
    <row r="19" spans="1:54" s="46" customFormat="1" x14ac:dyDescent="0.25">
      <c r="A19" s="28">
        <v>18</v>
      </c>
      <c r="B19" s="29"/>
      <c r="C19" s="29"/>
      <c r="D19" s="29"/>
      <c r="E19" s="29" t="s">
        <v>1</v>
      </c>
      <c r="F19" s="29"/>
      <c r="G19" s="29" t="s">
        <v>3</v>
      </c>
      <c r="H19" s="30" t="s">
        <v>56</v>
      </c>
      <c r="I19" s="29" t="s">
        <v>57</v>
      </c>
      <c r="J19" s="29" t="s">
        <v>58</v>
      </c>
      <c r="K19" s="28" t="s">
        <v>59</v>
      </c>
      <c r="L19" s="28" t="s">
        <v>59</v>
      </c>
      <c r="M19" s="29" t="s">
        <v>70</v>
      </c>
      <c r="N19" s="29" t="s">
        <v>102</v>
      </c>
      <c r="O19" s="29"/>
      <c r="P19" s="31" t="s">
        <v>107</v>
      </c>
      <c r="Q19" s="47" t="s">
        <v>108</v>
      </c>
      <c r="R19" s="29"/>
      <c r="S19" s="29" t="s">
        <v>64</v>
      </c>
      <c r="T19" s="33"/>
      <c r="U19" s="34">
        <v>9.85</v>
      </c>
      <c r="V19" s="29" t="s">
        <v>65</v>
      </c>
      <c r="W19" s="35">
        <v>46</v>
      </c>
      <c r="X19" s="35">
        <v>32</v>
      </c>
      <c r="Y19" s="35">
        <v>27</v>
      </c>
      <c r="Z19" s="36">
        <v>7.89</v>
      </c>
      <c r="AA19" s="37">
        <v>3</v>
      </c>
      <c r="AB19" s="38">
        <f t="shared" si="4"/>
        <v>3.9744000000000002E-2</v>
      </c>
      <c r="AC19" s="36">
        <v>56</v>
      </c>
      <c r="AD19" s="39">
        <f t="shared" si="5"/>
        <v>4227.0531400966174</v>
      </c>
      <c r="AE19" s="40">
        <v>3500</v>
      </c>
      <c r="AF19" s="41">
        <f t="shared" si="6"/>
        <v>0.82800000000000018</v>
      </c>
      <c r="AG19" s="29" t="s">
        <v>66</v>
      </c>
      <c r="AH19" s="42">
        <v>0.25</v>
      </c>
      <c r="AI19" s="41">
        <f t="shared" si="7"/>
        <v>2.4624999999999999</v>
      </c>
      <c r="AJ19" s="41">
        <f t="shared" si="8"/>
        <v>13.140499999999999</v>
      </c>
      <c r="AK19" s="43">
        <v>0.05</v>
      </c>
      <c r="AL19" s="41">
        <f t="shared" si="0"/>
        <v>1.08</v>
      </c>
      <c r="AM19" s="43">
        <v>0.08</v>
      </c>
      <c r="AN19" s="41">
        <f t="shared" si="1"/>
        <v>1.7280000000000002</v>
      </c>
      <c r="AO19" s="43">
        <v>0.06</v>
      </c>
      <c r="AP19" s="41">
        <f t="shared" si="9"/>
        <v>1.296</v>
      </c>
      <c r="AQ19" s="43">
        <v>0</v>
      </c>
      <c r="AR19" s="41">
        <f t="shared" si="10"/>
        <v>0</v>
      </c>
      <c r="AS19" s="44">
        <v>0</v>
      </c>
      <c r="AT19" s="43">
        <v>0</v>
      </c>
      <c r="AU19" s="41">
        <f t="shared" si="11"/>
        <v>1.42</v>
      </c>
      <c r="AV19" s="41">
        <f t="shared" si="12"/>
        <v>5.524</v>
      </c>
      <c r="AW19" s="41">
        <f t="shared" si="2"/>
        <v>18.6645</v>
      </c>
      <c r="AX19" s="45">
        <f t="shared" si="3"/>
        <v>0.13590277777777782</v>
      </c>
      <c r="AY19" s="44">
        <v>21.6</v>
      </c>
      <c r="AZ19" s="37"/>
      <c r="BA19" s="41">
        <f t="shared" si="13"/>
        <v>0</v>
      </c>
      <c r="BB19" s="41">
        <f t="shared" si="14"/>
        <v>0</v>
      </c>
    </row>
    <row r="20" spans="1:54" s="46" customFormat="1" x14ac:dyDescent="0.25">
      <c r="A20" s="28">
        <v>19</v>
      </c>
      <c r="B20" s="29"/>
      <c r="C20" s="29"/>
      <c r="D20" s="29"/>
      <c r="E20" s="29" t="s">
        <v>1</v>
      </c>
      <c r="F20" s="29"/>
      <c r="G20" s="29" t="s">
        <v>3</v>
      </c>
      <c r="H20" s="30" t="s">
        <v>56</v>
      </c>
      <c r="I20" s="29" t="s">
        <v>57</v>
      </c>
      <c r="J20" s="29" t="s">
        <v>58</v>
      </c>
      <c r="K20" s="28" t="s">
        <v>59</v>
      </c>
      <c r="L20" s="28" t="s">
        <v>59</v>
      </c>
      <c r="M20" s="29" t="s">
        <v>73</v>
      </c>
      <c r="N20" s="29" t="s">
        <v>102</v>
      </c>
      <c r="O20" s="29"/>
      <c r="P20" s="31" t="s">
        <v>109</v>
      </c>
      <c r="Q20" s="47" t="s">
        <v>110</v>
      </c>
      <c r="R20" s="29"/>
      <c r="S20" s="29" t="s">
        <v>64</v>
      </c>
      <c r="T20" s="33"/>
      <c r="U20" s="34">
        <v>10.91</v>
      </c>
      <c r="V20" s="29" t="s">
        <v>65</v>
      </c>
      <c r="W20" s="35">
        <v>54</v>
      </c>
      <c r="X20" s="35">
        <v>32</v>
      </c>
      <c r="Y20" s="35">
        <v>27</v>
      </c>
      <c r="Z20" s="36">
        <v>8.76</v>
      </c>
      <c r="AA20" s="37">
        <v>3</v>
      </c>
      <c r="AB20" s="38">
        <f t="shared" si="4"/>
        <v>4.6656000000000003E-2</v>
      </c>
      <c r="AC20" s="36">
        <v>56</v>
      </c>
      <c r="AD20" s="39">
        <f t="shared" si="5"/>
        <v>3600.8230452674898</v>
      </c>
      <c r="AE20" s="40">
        <v>3500</v>
      </c>
      <c r="AF20" s="41">
        <f t="shared" si="6"/>
        <v>0.97199999999999998</v>
      </c>
      <c r="AG20" s="29" t="s">
        <v>66</v>
      </c>
      <c r="AH20" s="42">
        <v>0.25</v>
      </c>
      <c r="AI20" s="41">
        <f t="shared" si="7"/>
        <v>2.7275</v>
      </c>
      <c r="AJ20" s="41">
        <f t="shared" si="8"/>
        <v>14.609500000000001</v>
      </c>
      <c r="AK20" s="43">
        <v>0.05</v>
      </c>
      <c r="AL20" s="41">
        <f t="shared" si="0"/>
        <v>1.2250000000000001</v>
      </c>
      <c r="AM20" s="43">
        <v>0.08</v>
      </c>
      <c r="AN20" s="41">
        <f t="shared" si="1"/>
        <v>1.96</v>
      </c>
      <c r="AO20" s="43">
        <v>0.06</v>
      </c>
      <c r="AP20" s="41">
        <f t="shared" si="9"/>
        <v>1.47</v>
      </c>
      <c r="AQ20" s="43">
        <v>0</v>
      </c>
      <c r="AR20" s="41">
        <f t="shared" si="10"/>
        <v>0</v>
      </c>
      <c r="AS20" s="44">
        <v>0</v>
      </c>
      <c r="AT20" s="43">
        <v>0</v>
      </c>
      <c r="AU20" s="41">
        <f t="shared" si="11"/>
        <v>1.2749999999999999</v>
      </c>
      <c r="AV20" s="41">
        <f t="shared" si="12"/>
        <v>5.93</v>
      </c>
      <c r="AW20" s="41">
        <f t="shared" si="2"/>
        <v>20.5395</v>
      </c>
      <c r="AX20" s="45">
        <f t="shared" si="3"/>
        <v>0.16165306122448977</v>
      </c>
      <c r="AY20" s="44">
        <v>24.5</v>
      </c>
      <c r="AZ20" s="37"/>
      <c r="BA20" s="41">
        <f t="shared" si="13"/>
        <v>0</v>
      </c>
      <c r="BB20" s="41">
        <f t="shared" si="14"/>
        <v>0</v>
      </c>
    </row>
    <row r="21" spans="1:54" s="46" customFormat="1" x14ac:dyDescent="0.25">
      <c r="A21" s="28">
        <v>20</v>
      </c>
      <c r="B21" s="29"/>
      <c r="C21" s="29"/>
      <c r="D21" s="29"/>
      <c r="E21" s="29" t="s">
        <v>1</v>
      </c>
      <c r="F21" s="29"/>
      <c r="G21" s="29" t="s">
        <v>3</v>
      </c>
      <c r="H21" s="30" t="s">
        <v>56</v>
      </c>
      <c r="I21" s="29" t="s">
        <v>57</v>
      </c>
      <c r="J21" s="29" t="s">
        <v>58</v>
      </c>
      <c r="K21" s="28" t="s">
        <v>59</v>
      </c>
      <c r="L21" s="28" t="s">
        <v>59</v>
      </c>
      <c r="M21" s="29" t="s">
        <v>60</v>
      </c>
      <c r="N21" s="29" t="s">
        <v>111</v>
      </c>
      <c r="O21" s="29"/>
      <c r="P21" s="31" t="s">
        <v>112</v>
      </c>
      <c r="Q21" s="47" t="s">
        <v>113</v>
      </c>
      <c r="R21" s="29"/>
      <c r="S21" s="29" t="s">
        <v>64</v>
      </c>
      <c r="T21" s="33"/>
      <c r="U21" s="34">
        <v>7.8</v>
      </c>
      <c r="V21" s="29" t="s">
        <v>65</v>
      </c>
      <c r="W21" s="35">
        <v>39</v>
      </c>
      <c r="X21" s="35">
        <v>32</v>
      </c>
      <c r="Y21" s="35">
        <v>27</v>
      </c>
      <c r="Z21" s="36">
        <v>6.38</v>
      </c>
      <c r="AA21" s="37">
        <v>3</v>
      </c>
      <c r="AB21" s="38">
        <f t="shared" si="4"/>
        <v>3.3695999999999997E-2</v>
      </c>
      <c r="AC21" s="36">
        <v>56</v>
      </c>
      <c r="AD21" s="39">
        <f t="shared" si="5"/>
        <v>4985.7549857549857</v>
      </c>
      <c r="AE21" s="40">
        <v>3500</v>
      </c>
      <c r="AF21" s="41">
        <f t="shared" si="6"/>
        <v>0.70199999999999996</v>
      </c>
      <c r="AG21" s="29" t="s">
        <v>66</v>
      </c>
      <c r="AH21" s="42">
        <v>0.25</v>
      </c>
      <c r="AI21" s="41">
        <f t="shared" si="7"/>
        <v>1.95</v>
      </c>
      <c r="AJ21" s="41">
        <f t="shared" si="8"/>
        <v>10.451999999999998</v>
      </c>
      <c r="AK21" s="43">
        <v>0.05</v>
      </c>
      <c r="AL21" s="41">
        <f t="shared" si="0"/>
        <v>0.94000000000000006</v>
      </c>
      <c r="AM21" s="43">
        <v>0.08</v>
      </c>
      <c r="AN21" s="41">
        <f t="shared" si="1"/>
        <v>1.504</v>
      </c>
      <c r="AO21" s="43">
        <v>0.06</v>
      </c>
      <c r="AP21" s="41">
        <f t="shared" si="9"/>
        <v>1.1279999999999999</v>
      </c>
      <c r="AQ21" s="43">
        <v>0</v>
      </c>
      <c r="AR21" s="41">
        <f t="shared" si="10"/>
        <v>0</v>
      </c>
      <c r="AS21" s="44">
        <v>0</v>
      </c>
      <c r="AT21" s="43">
        <v>0</v>
      </c>
      <c r="AU21" s="41">
        <f t="shared" si="11"/>
        <v>1.56</v>
      </c>
      <c r="AV21" s="41">
        <f t="shared" si="12"/>
        <v>5.1319999999999997</v>
      </c>
      <c r="AW21" s="41">
        <f t="shared" si="2"/>
        <v>15.583999999999998</v>
      </c>
      <c r="AX21" s="45">
        <f t="shared" si="3"/>
        <v>0.1710638297872342</v>
      </c>
      <c r="AY21" s="44">
        <v>18.8</v>
      </c>
      <c r="AZ21" s="37"/>
      <c r="BA21" s="41">
        <f t="shared" si="13"/>
        <v>0</v>
      </c>
      <c r="BB21" s="41">
        <f t="shared" si="14"/>
        <v>0</v>
      </c>
    </row>
    <row r="22" spans="1:54" s="46" customFormat="1" x14ac:dyDescent="0.25">
      <c r="A22" s="28">
        <v>21</v>
      </c>
      <c r="B22" s="29"/>
      <c r="C22" s="29"/>
      <c r="D22" s="29"/>
      <c r="E22" s="29" t="s">
        <v>1</v>
      </c>
      <c r="F22" s="29"/>
      <c r="G22" s="29" t="s">
        <v>3</v>
      </c>
      <c r="H22" s="30" t="s">
        <v>56</v>
      </c>
      <c r="I22" s="29" t="s">
        <v>57</v>
      </c>
      <c r="J22" s="29" t="s">
        <v>58</v>
      </c>
      <c r="K22" s="28" t="s">
        <v>59</v>
      </c>
      <c r="L22" s="28" t="s">
        <v>59</v>
      </c>
      <c r="M22" s="29" t="s">
        <v>67</v>
      </c>
      <c r="N22" s="29" t="s">
        <v>111</v>
      </c>
      <c r="O22" s="29"/>
      <c r="P22" s="31" t="s">
        <v>114</v>
      </c>
      <c r="Q22" s="47" t="s">
        <v>115</v>
      </c>
      <c r="R22" s="29"/>
      <c r="S22" s="29" t="s">
        <v>64</v>
      </c>
      <c r="T22" s="33"/>
      <c r="U22" s="34">
        <v>7.92</v>
      </c>
      <c r="V22" s="29" t="s">
        <v>65</v>
      </c>
      <c r="W22" s="35">
        <v>39</v>
      </c>
      <c r="X22" s="35">
        <v>32</v>
      </c>
      <c r="Y22" s="35">
        <v>27</v>
      </c>
      <c r="Z22" s="36">
        <v>6.44</v>
      </c>
      <c r="AA22" s="37">
        <v>3</v>
      </c>
      <c r="AB22" s="38">
        <f t="shared" si="4"/>
        <v>3.3695999999999997E-2</v>
      </c>
      <c r="AC22" s="36">
        <v>56</v>
      </c>
      <c r="AD22" s="39">
        <f t="shared" si="5"/>
        <v>4985.7549857549857</v>
      </c>
      <c r="AE22" s="40">
        <v>3500</v>
      </c>
      <c r="AF22" s="41">
        <f t="shared" si="6"/>
        <v>0.70199999999999996</v>
      </c>
      <c r="AG22" s="29" t="s">
        <v>66</v>
      </c>
      <c r="AH22" s="42">
        <v>0.25</v>
      </c>
      <c r="AI22" s="41">
        <f t="shared" si="7"/>
        <v>1.98</v>
      </c>
      <c r="AJ22" s="41">
        <f t="shared" si="8"/>
        <v>10.602</v>
      </c>
      <c r="AK22" s="43">
        <v>0.05</v>
      </c>
      <c r="AL22" s="41">
        <f t="shared" si="0"/>
        <v>1.008</v>
      </c>
      <c r="AM22" s="43">
        <v>0.08</v>
      </c>
      <c r="AN22" s="41">
        <f t="shared" si="1"/>
        <v>1.6128</v>
      </c>
      <c r="AO22" s="43">
        <v>0.06</v>
      </c>
      <c r="AP22" s="41">
        <f t="shared" si="9"/>
        <v>1.2096</v>
      </c>
      <c r="AQ22" s="43">
        <v>0</v>
      </c>
      <c r="AR22" s="41">
        <f t="shared" si="10"/>
        <v>0</v>
      </c>
      <c r="AS22" s="44">
        <v>0</v>
      </c>
      <c r="AT22" s="43">
        <v>0</v>
      </c>
      <c r="AU22" s="41">
        <f t="shared" si="11"/>
        <v>1.492</v>
      </c>
      <c r="AV22" s="41">
        <f t="shared" si="12"/>
        <v>5.3224</v>
      </c>
      <c r="AW22" s="41">
        <f t="shared" si="2"/>
        <v>15.9244</v>
      </c>
      <c r="AX22" s="45">
        <f t="shared" si="3"/>
        <v>0.21009920634920634</v>
      </c>
      <c r="AY22" s="44">
        <v>20.16</v>
      </c>
      <c r="AZ22" s="37"/>
      <c r="BA22" s="41">
        <f t="shared" si="13"/>
        <v>0</v>
      </c>
      <c r="BB22" s="41">
        <f t="shared" si="14"/>
        <v>0</v>
      </c>
    </row>
    <row r="23" spans="1:54" s="46" customFormat="1" x14ac:dyDescent="0.25">
      <c r="A23" s="28">
        <v>22</v>
      </c>
      <c r="B23" s="29"/>
      <c r="C23" s="29"/>
      <c r="D23" s="29"/>
      <c r="E23" s="29" t="s">
        <v>1</v>
      </c>
      <c r="F23" s="29"/>
      <c r="G23" s="29" t="s">
        <v>3</v>
      </c>
      <c r="H23" s="30" t="s">
        <v>56</v>
      </c>
      <c r="I23" s="29" t="s">
        <v>57</v>
      </c>
      <c r="J23" s="29" t="s">
        <v>58</v>
      </c>
      <c r="K23" s="28" t="s">
        <v>59</v>
      </c>
      <c r="L23" s="28" t="s">
        <v>59</v>
      </c>
      <c r="M23" s="29" t="s">
        <v>70</v>
      </c>
      <c r="N23" s="29" t="s">
        <v>111</v>
      </c>
      <c r="O23" s="29"/>
      <c r="P23" s="31" t="s">
        <v>116</v>
      </c>
      <c r="Q23" s="47" t="s">
        <v>117</v>
      </c>
      <c r="R23" s="29"/>
      <c r="S23" s="29" t="s">
        <v>64</v>
      </c>
      <c r="T23" s="33"/>
      <c r="U23" s="34">
        <v>9.85</v>
      </c>
      <c r="V23" s="29" t="s">
        <v>65</v>
      </c>
      <c r="W23" s="35">
        <v>46</v>
      </c>
      <c r="X23" s="35">
        <v>32</v>
      </c>
      <c r="Y23" s="35">
        <v>27</v>
      </c>
      <c r="Z23" s="36">
        <v>7.89</v>
      </c>
      <c r="AA23" s="37">
        <v>3</v>
      </c>
      <c r="AB23" s="38">
        <f t="shared" si="4"/>
        <v>3.9744000000000002E-2</v>
      </c>
      <c r="AC23" s="36">
        <v>56</v>
      </c>
      <c r="AD23" s="39">
        <f t="shared" si="5"/>
        <v>4227.0531400966174</v>
      </c>
      <c r="AE23" s="40">
        <v>3500</v>
      </c>
      <c r="AF23" s="41">
        <f t="shared" si="6"/>
        <v>0.82800000000000018</v>
      </c>
      <c r="AG23" s="29" t="s">
        <v>66</v>
      </c>
      <c r="AH23" s="42">
        <v>0.25</v>
      </c>
      <c r="AI23" s="41">
        <f t="shared" si="7"/>
        <v>2.4624999999999999</v>
      </c>
      <c r="AJ23" s="41">
        <f t="shared" si="8"/>
        <v>13.140499999999999</v>
      </c>
      <c r="AK23" s="43">
        <v>0.05</v>
      </c>
      <c r="AL23" s="41">
        <f t="shared" si="0"/>
        <v>1.08</v>
      </c>
      <c r="AM23" s="43">
        <v>0.08</v>
      </c>
      <c r="AN23" s="41">
        <f t="shared" si="1"/>
        <v>1.7280000000000002</v>
      </c>
      <c r="AO23" s="43">
        <v>0.06</v>
      </c>
      <c r="AP23" s="41">
        <f t="shared" si="9"/>
        <v>1.296</v>
      </c>
      <c r="AQ23" s="43">
        <v>0</v>
      </c>
      <c r="AR23" s="41">
        <f t="shared" si="10"/>
        <v>0</v>
      </c>
      <c r="AS23" s="44">
        <v>0</v>
      </c>
      <c r="AT23" s="43">
        <v>0</v>
      </c>
      <c r="AU23" s="41">
        <f t="shared" si="11"/>
        <v>1.42</v>
      </c>
      <c r="AV23" s="41">
        <f t="shared" si="12"/>
        <v>5.524</v>
      </c>
      <c r="AW23" s="41">
        <f t="shared" si="2"/>
        <v>18.6645</v>
      </c>
      <c r="AX23" s="45">
        <f t="shared" si="3"/>
        <v>0.13590277777777782</v>
      </c>
      <c r="AY23" s="44">
        <v>21.6</v>
      </c>
      <c r="AZ23" s="37"/>
      <c r="BA23" s="41">
        <f t="shared" si="13"/>
        <v>0</v>
      </c>
      <c r="BB23" s="41">
        <f t="shared" si="14"/>
        <v>0</v>
      </c>
    </row>
    <row r="24" spans="1:54" s="46" customFormat="1" x14ac:dyDescent="0.25">
      <c r="A24" s="28">
        <v>23</v>
      </c>
      <c r="B24" s="29"/>
      <c r="C24" s="29"/>
      <c r="D24" s="29"/>
      <c r="E24" s="29" t="s">
        <v>1</v>
      </c>
      <c r="F24" s="29"/>
      <c r="G24" s="29" t="s">
        <v>3</v>
      </c>
      <c r="H24" s="30" t="s">
        <v>56</v>
      </c>
      <c r="I24" s="29" t="s">
        <v>57</v>
      </c>
      <c r="J24" s="29" t="s">
        <v>58</v>
      </c>
      <c r="K24" s="28" t="s">
        <v>59</v>
      </c>
      <c r="L24" s="28" t="s">
        <v>59</v>
      </c>
      <c r="M24" s="29" t="s">
        <v>73</v>
      </c>
      <c r="N24" s="29" t="s">
        <v>111</v>
      </c>
      <c r="O24" s="29"/>
      <c r="P24" s="31" t="s">
        <v>118</v>
      </c>
      <c r="Q24" s="47" t="s">
        <v>119</v>
      </c>
      <c r="R24" s="29"/>
      <c r="S24" s="29" t="s">
        <v>64</v>
      </c>
      <c r="T24" s="33"/>
      <c r="U24" s="34">
        <v>10.91</v>
      </c>
      <c r="V24" s="29" t="s">
        <v>65</v>
      </c>
      <c r="W24" s="35">
        <v>54</v>
      </c>
      <c r="X24" s="35">
        <v>32</v>
      </c>
      <c r="Y24" s="35">
        <v>27</v>
      </c>
      <c r="Z24" s="36">
        <v>8.76</v>
      </c>
      <c r="AA24" s="37">
        <v>3</v>
      </c>
      <c r="AB24" s="38">
        <f t="shared" si="4"/>
        <v>4.6656000000000003E-2</v>
      </c>
      <c r="AC24" s="36">
        <v>56</v>
      </c>
      <c r="AD24" s="39">
        <f t="shared" si="5"/>
        <v>3600.8230452674898</v>
      </c>
      <c r="AE24" s="40">
        <v>3500</v>
      </c>
      <c r="AF24" s="41">
        <f t="shared" si="6"/>
        <v>0.97199999999999998</v>
      </c>
      <c r="AG24" s="29" t="s">
        <v>66</v>
      </c>
      <c r="AH24" s="42">
        <v>0.25</v>
      </c>
      <c r="AI24" s="41">
        <f t="shared" si="7"/>
        <v>2.7275</v>
      </c>
      <c r="AJ24" s="41">
        <f t="shared" si="8"/>
        <v>14.609500000000001</v>
      </c>
      <c r="AK24" s="43">
        <v>0.05</v>
      </c>
      <c r="AL24" s="41">
        <f t="shared" si="0"/>
        <v>1.2250000000000001</v>
      </c>
      <c r="AM24" s="43">
        <v>0.08</v>
      </c>
      <c r="AN24" s="41">
        <f t="shared" si="1"/>
        <v>1.96</v>
      </c>
      <c r="AO24" s="43">
        <v>0.06</v>
      </c>
      <c r="AP24" s="41">
        <f t="shared" si="9"/>
        <v>1.47</v>
      </c>
      <c r="AQ24" s="43">
        <v>0</v>
      </c>
      <c r="AR24" s="41">
        <f t="shared" si="10"/>
        <v>0</v>
      </c>
      <c r="AS24" s="44">
        <v>0</v>
      </c>
      <c r="AT24" s="43">
        <v>0</v>
      </c>
      <c r="AU24" s="41">
        <f t="shared" si="11"/>
        <v>1.2749999999999999</v>
      </c>
      <c r="AV24" s="41">
        <f t="shared" si="12"/>
        <v>5.93</v>
      </c>
      <c r="AW24" s="41">
        <f t="shared" si="2"/>
        <v>20.5395</v>
      </c>
      <c r="AX24" s="45">
        <f t="shared" si="3"/>
        <v>0.16165306122448977</v>
      </c>
      <c r="AY24" s="44">
        <v>24.5</v>
      </c>
      <c r="AZ24" s="37"/>
      <c r="BA24" s="41">
        <f t="shared" si="13"/>
        <v>0</v>
      </c>
      <c r="BB24" s="41">
        <f t="shared" si="14"/>
        <v>0</v>
      </c>
    </row>
    <row r="25" spans="1:54" s="46" customFormat="1" x14ac:dyDescent="0.25">
      <c r="A25" s="28">
        <v>24</v>
      </c>
      <c r="B25" s="29"/>
      <c r="C25" s="29"/>
      <c r="D25" s="29"/>
      <c r="E25" s="29" t="s">
        <v>1</v>
      </c>
      <c r="F25" s="29"/>
      <c r="G25" s="29" t="s">
        <v>3</v>
      </c>
      <c r="H25" s="30" t="s">
        <v>86</v>
      </c>
      <c r="I25" s="29" t="s">
        <v>57</v>
      </c>
      <c r="J25" s="29" t="s">
        <v>58</v>
      </c>
      <c r="K25" s="28" t="s">
        <v>59</v>
      </c>
      <c r="L25" s="28" t="s">
        <v>59</v>
      </c>
      <c r="M25" s="29" t="s">
        <v>76</v>
      </c>
      <c r="N25" s="29" t="s">
        <v>111</v>
      </c>
      <c r="O25" s="29"/>
      <c r="P25" s="31" t="s">
        <v>120</v>
      </c>
      <c r="Q25" s="47" t="s">
        <v>121</v>
      </c>
      <c r="R25" s="29"/>
      <c r="S25" s="29" t="s">
        <v>64</v>
      </c>
      <c r="T25" s="33"/>
      <c r="U25" s="34">
        <v>12.84</v>
      </c>
      <c r="V25" s="29" t="s">
        <v>65</v>
      </c>
      <c r="W25" s="35">
        <v>62</v>
      </c>
      <c r="X25" s="35">
        <v>32</v>
      </c>
      <c r="Y25" s="35">
        <v>27</v>
      </c>
      <c r="Z25" s="36">
        <v>10.24</v>
      </c>
      <c r="AA25" s="37">
        <v>3</v>
      </c>
      <c r="AB25" s="38">
        <f t="shared" si="4"/>
        <v>5.3567999999999998E-2</v>
      </c>
      <c r="AC25" s="36">
        <v>56</v>
      </c>
      <c r="AD25" s="39">
        <f t="shared" si="5"/>
        <v>3136.2007168458786</v>
      </c>
      <c r="AE25" s="40">
        <v>3500</v>
      </c>
      <c r="AF25" s="41">
        <f t="shared" si="6"/>
        <v>1.1159999999999999</v>
      </c>
      <c r="AG25" s="29" t="s">
        <v>66</v>
      </c>
      <c r="AH25" s="42">
        <v>0.25</v>
      </c>
      <c r="AI25" s="41">
        <f t="shared" si="7"/>
        <v>3.21</v>
      </c>
      <c r="AJ25" s="41">
        <f t="shared" si="8"/>
        <v>17.166</v>
      </c>
      <c r="AK25" s="43">
        <v>0.05</v>
      </c>
      <c r="AL25" s="41">
        <f t="shared" si="0"/>
        <v>1.3475000000000001</v>
      </c>
      <c r="AM25" s="43">
        <v>0.08</v>
      </c>
      <c r="AN25" s="41">
        <f t="shared" si="1"/>
        <v>2.1560000000000001</v>
      </c>
      <c r="AO25" s="43">
        <v>0.06</v>
      </c>
      <c r="AP25" s="41">
        <f t="shared" si="9"/>
        <v>1.617</v>
      </c>
      <c r="AQ25" s="43">
        <v>0</v>
      </c>
      <c r="AR25" s="41">
        <f t="shared" si="10"/>
        <v>0</v>
      </c>
      <c r="AS25" s="44">
        <v>0</v>
      </c>
      <c r="AT25" s="43">
        <v>0</v>
      </c>
      <c r="AU25" s="41">
        <f t="shared" si="11"/>
        <v>1.1524999999999999</v>
      </c>
      <c r="AV25" s="41">
        <f t="shared" si="12"/>
        <v>6.2729999999999997</v>
      </c>
      <c r="AW25" s="41">
        <f t="shared" si="2"/>
        <v>23.439</v>
      </c>
      <c r="AX25" s="45">
        <f t="shared" si="3"/>
        <v>0.13027829313543596</v>
      </c>
      <c r="AY25" s="44">
        <v>26.95</v>
      </c>
      <c r="AZ25" s="37"/>
      <c r="BA25" s="41">
        <f t="shared" si="13"/>
        <v>0</v>
      </c>
      <c r="BB25" s="41">
        <f t="shared" si="14"/>
        <v>0</v>
      </c>
    </row>
    <row r="26" spans="1:54" s="46" customFormat="1" x14ac:dyDescent="0.25">
      <c r="A26" s="28">
        <v>25</v>
      </c>
      <c r="B26" s="29"/>
      <c r="C26" s="29"/>
      <c r="D26" s="29"/>
      <c r="E26" s="29" t="s">
        <v>1</v>
      </c>
      <c r="F26" s="29"/>
      <c r="G26" s="29" t="s">
        <v>3</v>
      </c>
      <c r="H26" s="30" t="s">
        <v>56</v>
      </c>
      <c r="I26" s="29" t="s">
        <v>57</v>
      </c>
      <c r="J26" s="29" t="s">
        <v>58</v>
      </c>
      <c r="K26" s="28" t="s">
        <v>59</v>
      </c>
      <c r="L26" s="28" t="s">
        <v>59</v>
      </c>
      <c r="M26" s="29" t="s">
        <v>60</v>
      </c>
      <c r="N26" s="29" t="s">
        <v>122</v>
      </c>
      <c r="O26" s="29"/>
      <c r="P26" s="31" t="s">
        <v>123</v>
      </c>
      <c r="Q26" s="47" t="s">
        <v>124</v>
      </c>
      <c r="R26" s="29"/>
      <c r="S26" s="29" t="s">
        <v>64</v>
      </c>
      <c r="T26" s="33"/>
      <c r="U26" s="34">
        <v>7.8</v>
      </c>
      <c r="V26" s="29" t="s">
        <v>65</v>
      </c>
      <c r="W26" s="35">
        <v>39</v>
      </c>
      <c r="X26" s="35">
        <v>32</v>
      </c>
      <c r="Y26" s="35">
        <v>27</v>
      </c>
      <c r="Z26" s="36">
        <v>6.38</v>
      </c>
      <c r="AA26" s="37">
        <v>3</v>
      </c>
      <c r="AB26" s="38">
        <f t="shared" si="4"/>
        <v>3.3695999999999997E-2</v>
      </c>
      <c r="AC26" s="36">
        <v>56</v>
      </c>
      <c r="AD26" s="39">
        <f t="shared" si="5"/>
        <v>4985.7549857549857</v>
      </c>
      <c r="AE26" s="40">
        <v>3500</v>
      </c>
      <c r="AF26" s="41">
        <f t="shared" si="6"/>
        <v>0.70199999999999996</v>
      </c>
      <c r="AG26" s="29" t="s">
        <v>66</v>
      </c>
      <c r="AH26" s="42">
        <v>0.25</v>
      </c>
      <c r="AI26" s="41">
        <f t="shared" si="7"/>
        <v>1.95</v>
      </c>
      <c r="AJ26" s="41">
        <f t="shared" si="8"/>
        <v>10.451999999999998</v>
      </c>
      <c r="AK26" s="43">
        <v>0.05</v>
      </c>
      <c r="AL26" s="41">
        <f t="shared" si="0"/>
        <v>0.94000000000000006</v>
      </c>
      <c r="AM26" s="43">
        <v>0.08</v>
      </c>
      <c r="AN26" s="41">
        <f t="shared" si="1"/>
        <v>1.504</v>
      </c>
      <c r="AO26" s="43">
        <v>0.06</v>
      </c>
      <c r="AP26" s="41">
        <f t="shared" si="9"/>
        <v>1.1279999999999999</v>
      </c>
      <c r="AQ26" s="43">
        <v>0</v>
      </c>
      <c r="AR26" s="41">
        <f t="shared" si="10"/>
        <v>0</v>
      </c>
      <c r="AS26" s="44">
        <v>0</v>
      </c>
      <c r="AT26" s="43">
        <v>0</v>
      </c>
      <c r="AU26" s="41">
        <f t="shared" si="11"/>
        <v>1.56</v>
      </c>
      <c r="AV26" s="41">
        <f t="shared" si="12"/>
        <v>5.1319999999999997</v>
      </c>
      <c r="AW26" s="41">
        <f t="shared" si="2"/>
        <v>15.583999999999998</v>
      </c>
      <c r="AX26" s="45">
        <f t="shared" si="3"/>
        <v>0.1710638297872342</v>
      </c>
      <c r="AY26" s="44">
        <v>18.8</v>
      </c>
      <c r="AZ26" s="37"/>
      <c r="BA26" s="41">
        <f t="shared" si="13"/>
        <v>0</v>
      </c>
      <c r="BB26" s="41">
        <f t="shared" si="14"/>
        <v>0</v>
      </c>
    </row>
    <row r="27" spans="1:54" s="46" customFormat="1" x14ac:dyDescent="0.25">
      <c r="A27" s="28">
        <v>26</v>
      </c>
      <c r="B27" s="29"/>
      <c r="C27" s="29"/>
      <c r="D27" s="29"/>
      <c r="E27" s="29" t="s">
        <v>1</v>
      </c>
      <c r="F27" s="29"/>
      <c r="G27" s="29" t="s">
        <v>3</v>
      </c>
      <c r="H27" s="30" t="s">
        <v>56</v>
      </c>
      <c r="I27" s="29" t="s">
        <v>57</v>
      </c>
      <c r="J27" s="29" t="s">
        <v>58</v>
      </c>
      <c r="K27" s="28" t="s">
        <v>59</v>
      </c>
      <c r="L27" s="28" t="s">
        <v>59</v>
      </c>
      <c r="M27" s="29" t="s">
        <v>67</v>
      </c>
      <c r="N27" s="29" t="s">
        <v>122</v>
      </c>
      <c r="O27" s="29"/>
      <c r="P27" s="31" t="s">
        <v>125</v>
      </c>
      <c r="Q27" s="47" t="s">
        <v>126</v>
      </c>
      <c r="R27" s="29"/>
      <c r="S27" s="29" t="s">
        <v>64</v>
      </c>
      <c r="T27" s="33"/>
      <c r="U27" s="34">
        <v>7.92</v>
      </c>
      <c r="V27" s="29" t="s">
        <v>65</v>
      </c>
      <c r="W27" s="35">
        <v>39</v>
      </c>
      <c r="X27" s="35">
        <v>32</v>
      </c>
      <c r="Y27" s="35">
        <v>27</v>
      </c>
      <c r="Z27" s="36">
        <v>6.44</v>
      </c>
      <c r="AA27" s="37">
        <v>3</v>
      </c>
      <c r="AB27" s="38">
        <f t="shared" si="4"/>
        <v>3.3695999999999997E-2</v>
      </c>
      <c r="AC27" s="36">
        <v>56</v>
      </c>
      <c r="AD27" s="39">
        <f t="shared" si="5"/>
        <v>4985.7549857549857</v>
      </c>
      <c r="AE27" s="40">
        <v>3500</v>
      </c>
      <c r="AF27" s="41">
        <f t="shared" si="6"/>
        <v>0.70199999999999996</v>
      </c>
      <c r="AG27" s="29" t="s">
        <v>66</v>
      </c>
      <c r="AH27" s="42">
        <v>0.25</v>
      </c>
      <c r="AI27" s="41">
        <f t="shared" si="7"/>
        <v>1.98</v>
      </c>
      <c r="AJ27" s="41">
        <f t="shared" si="8"/>
        <v>10.602</v>
      </c>
      <c r="AK27" s="43">
        <v>0.05</v>
      </c>
      <c r="AL27" s="41">
        <f t="shared" si="0"/>
        <v>1.008</v>
      </c>
      <c r="AM27" s="43">
        <v>0.08</v>
      </c>
      <c r="AN27" s="41">
        <f t="shared" si="1"/>
        <v>1.6128</v>
      </c>
      <c r="AO27" s="43">
        <v>0.06</v>
      </c>
      <c r="AP27" s="41">
        <f t="shared" si="9"/>
        <v>1.2096</v>
      </c>
      <c r="AQ27" s="43">
        <v>0</v>
      </c>
      <c r="AR27" s="41">
        <f t="shared" si="10"/>
        <v>0</v>
      </c>
      <c r="AS27" s="44">
        <v>0</v>
      </c>
      <c r="AT27" s="43">
        <v>0</v>
      </c>
      <c r="AU27" s="41">
        <f t="shared" si="11"/>
        <v>1.492</v>
      </c>
      <c r="AV27" s="41">
        <f t="shared" si="12"/>
        <v>5.3224</v>
      </c>
      <c r="AW27" s="41">
        <f t="shared" si="2"/>
        <v>15.9244</v>
      </c>
      <c r="AX27" s="45">
        <f t="shared" si="3"/>
        <v>0.21009920634920634</v>
      </c>
      <c r="AY27" s="44">
        <v>20.16</v>
      </c>
      <c r="AZ27" s="37"/>
      <c r="BA27" s="41">
        <f t="shared" si="13"/>
        <v>0</v>
      </c>
      <c r="BB27" s="41">
        <f t="shared" si="14"/>
        <v>0</v>
      </c>
    </row>
    <row r="28" spans="1:54" s="46" customFormat="1" x14ac:dyDescent="0.25">
      <c r="A28" s="28">
        <v>27</v>
      </c>
      <c r="B28" s="29"/>
      <c r="C28" s="29"/>
      <c r="D28" s="29"/>
      <c r="E28" s="29" t="s">
        <v>1</v>
      </c>
      <c r="F28" s="29"/>
      <c r="G28" s="29" t="s">
        <v>3</v>
      </c>
      <c r="H28" s="30" t="s">
        <v>56</v>
      </c>
      <c r="I28" s="29" t="s">
        <v>57</v>
      </c>
      <c r="J28" s="29" t="s">
        <v>58</v>
      </c>
      <c r="K28" s="28" t="s">
        <v>59</v>
      </c>
      <c r="L28" s="28" t="s">
        <v>59</v>
      </c>
      <c r="M28" s="29" t="s">
        <v>70</v>
      </c>
      <c r="N28" s="29" t="s">
        <v>122</v>
      </c>
      <c r="O28" s="29"/>
      <c r="P28" s="31" t="s">
        <v>127</v>
      </c>
      <c r="Q28" s="47" t="s">
        <v>128</v>
      </c>
      <c r="R28" s="29"/>
      <c r="S28" s="29" t="s">
        <v>64</v>
      </c>
      <c r="T28" s="33"/>
      <c r="U28" s="34">
        <v>9.85</v>
      </c>
      <c r="V28" s="29" t="s">
        <v>65</v>
      </c>
      <c r="W28" s="35">
        <v>46</v>
      </c>
      <c r="X28" s="35">
        <v>32</v>
      </c>
      <c r="Y28" s="35">
        <v>27</v>
      </c>
      <c r="Z28" s="36">
        <v>7.89</v>
      </c>
      <c r="AA28" s="37">
        <v>3</v>
      </c>
      <c r="AB28" s="38">
        <f t="shared" si="4"/>
        <v>3.9744000000000002E-2</v>
      </c>
      <c r="AC28" s="36">
        <v>56</v>
      </c>
      <c r="AD28" s="39">
        <f t="shared" si="5"/>
        <v>4227.0531400966174</v>
      </c>
      <c r="AE28" s="40">
        <v>3500</v>
      </c>
      <c r="AF28" s="41">
        <f t="shared" si="6"/>
        <v>0.82800000000000018</v>
      </c>
      <c r="AG28" s="29" t="s">
        <v>66</v>
      </c>
      <c r="AH28" s="42">
        <v>0.25</v>
      </c>
      <c r="AI28" s="41">
        <f t="shared" si="7"/>
        <v>2.4624999999999999</v>
      </c>
      <c r="AJ28" s="41">
        <f t="shared" si="8"/>
        <v>13.140499999999999</v>
      </c>
      <c r="AK28" s="43">
        <v>0.05</v>
      </c>
      <c r="AL28" s="41">
        <f t="shared" si="0"/>
        <v>1.08</v>
      </c>
      <c r="AM28" s="43">
        <v>0.08</v>
      </c>
      <c r="AN28" s="41">
        <f t="shared" si="1"/>
        <v>1.7280000000000002</v>
      </c>
      <c r="AO28" s="43">
        <v>0.06</v>
      </c>
      <c r="AP28" s="41">
        <f t="shared" si="9"/>
        <v>1.296</v>
      </c>
      <c r="AQ28" s="43">
        <v>0</v>
      </c>
      <c r="AR28" s="41">
        <f t="shared" si="10"/>
        <v>0</v>
      </c>
      <c r="AS28" s="44">
        <v>0</v>
      </c>
      <c r="AT28" s="43">
        <v>0</v>
      </c>
      <c r="AU28" s="41">
        <f t="shared" si="11"/>
        <v>1.42</v>
      </c>
      <c r="AV28" s="41">
        <f t="shared" si="12"/>
        <v>5.524</v>
      </c>
      <c r="AW28" s="41">
        <f t="shared" si="2"/>
        <v>18.6645</v>
      </c>
      <c r="AX28" s="45">
        <f t="shared" si="3"/>
        <v>0.13590277777777782</v>
      </c>
      <c r="AY28" s="44">
        <v>21.6</v>
      </c>
      <c r="AZ28" s="37"/>
      <c r="BA28" s="41">
        <f t="shared" si="13"/>
        <v>0</v>
      </c>
      <c r="BB28" s="41">
        <f t="shared" si="14"/>
        <v>0</v>
      </c>
    </row>
    <row r="29" spans="1:54" s="46" customFormat="1" x14ac:dyDescent="0.25">
      <c r="A29" s="28">
        <v>28</v>
      </c>
      <c r="B29" s="29"/>
      <c r="C29" s="29"/>
      <c r="D29" s="29"/>
      <c r="E29" s="29" t="s">
        <v>1</v>
      </c>
      <c r="F29" s="29"/>
      <c r="G29" s="29" t="s">
        <v>3</v>
      </c>
      <c r="H29" s="30" t="s">
        <v>56</v>
      </c>
      <c r="I29" s="29" t="s">
        <v>57</v>
      </c>
      <c r="J29" s="29" t="s">
        <v>58</v>
      </c>
      <c r="K29" s="28" t="s">
        <v>59</v>
      </c>
      <c r="L29" s="28" t="s">
        <v>59</v>
      </c>
      <c r="M29" s="29" t="s">
        <v>73</v>
      </c>
      <c r="N29" s="29" t="s">
        <v>122</v>
      </c>
      <c r="O29" s="29"/>
      <c r="P29" s="31" t="s">
        <v>129</v>
      </c>
      <c r="Q29" s="47" t="s">
        <v>130</v>
      </c>
      <c r="R29" s="29"/>
      <c r="S29" s="29" t="s">
        <v>64</v>
      </c>
      <c r="T29" s="33"/>
      <c r="U29" s="34">
        <v>10.91</v>
      </c>
      <c r="V29" s="29" t="s">
        <v>65</v>
      </c>
      <c r="W29" s="35">
        <v>54</v>
      </c>
      <c r="X29" s="35">
        <v>32</v>
      </c>
      <c r="Y29" s="35">
        <v>27</v>
      </c>
      <c r="Z29" s="36">
        <v>8.76</v>
      </c>
      <c r="AA29" s="37">
        <v>3</v>
      </c>
      <c r="AB29" s="38">
        <f t="shared" si="4"/>
        <v>4.6656000000000003E-2</v>
      </c>
      <c r="AC29" s="36">
        <v>56</v>
      </c>
      <c r="AD29" s="39">
        <f t="shared" si="5"/>
        <v>3600.8230452674898</v>
      </c>
      <c r="AE29" s="40">
        <v>3500</v>
      </c>
      <c r="AF29" s="41">
        <f t="shared" si="6"/>
        <v>0.97199999999999998</v>
      </c>
      <c r="AG29" s="29" t="s">
        <v>66</v>
      </c>
      <c r="AH29" s="42">
        <v>0.25</v>
      </c>
      <c r="AI29" s="41">
        <f t="shared" si="7"/>
        <v>2.7275</v>
      </c>
      <c r="AJ29" s="41">
        <f t="shared" si="8"/>
        <v>14.609500000000001</v>
      </c>
      <c r="AK29" s="43">
        <v>0.05</v>
      </c>
      <c r="AL29" s="41">
        <f t="shared" si="0"/>
        <v>1.2250000000000001</v>
      </c>
      <c r="AM29" s="43">
        <v>0.08</v>
      </c>
      <c r="AN29" s="41">
        <f t="shared" si="1"/>
        <v>1.96</v>
      </c>
      <c r="AO29" s="43">
        <v>0.06</v>
      </c>
      <c r="AP29" s="41">
        <f t="shared" si="9"/>
        <v>1.47</v>
      </c>
      <c r="AQ29" s="43">
        <v>0</v>
      </c>
      <c r="AR29" s="41">
        <f t="shared" si="10"/>
        <v>0</v>
      </c>
      <c r="AS29" s="44">
        <v>0</v>
      </c>
      <c r="AT29" s="43">
        <v>0</v>
      </c>
      <c r="AU29" s="41">
        <f t="shared" si="11"/>
        <v>1.2749999999999999</v>
      </c>
      <c r="AV29" s="41">
        <f t="shared" si="12"/>
        <v>5.93</v>
      </c>
      <c r="AW29" s="41">
        <f t="shared" si="2"/>
        <v>20.5395</v>
      </c>
      <c r="AX29" s="45">
        <f t="shared" si="3"/>
        <v>0.16165306122448977</v>
      </c>
      <c r="AY29" s="44">
        <v>24.5</v>
      </c>
      <c r="AZ29" s="37"/>
      <c r="BA29" s="41">
        <f t="shared" si="13"/>
        <v>0</v>
      </c>
      <c r="BB29" s="41">
        <f t="shared" si="14"/>
        <v>0</v>
      </c>
    </row>
    <row r="30" spans="1:54" s="46" customFormat="1" x14ac:dyDescent="0.25">
      <c r="A30" s="28">
        <v>29</v>
      </c>
      <c r="B30" s="29"/>
      <c r="C30" s="29"/>
      <c r="D30" s="29"/>
      <c r="E30" s="29" t="s">
        <v>1</v>
      </c>
      <c r="F30" s="29"/>
      <c r="G30" s="29" t="s">
        <v>3</v>
      </c>
      <c r="H30" s="30" t="s">
        <v>56</v>
      </c>
      <c r="I30" s="29" t="s">
        <v>57</v>
      </c>
      <c r="J30" s="29" t="s">
        <v>58</v>
      </c>
      <c r="K30" s="28" t="s">
        <v>59</v>
      </c>
      <c r="L30" s="28" t="s">
        <v>59</v>
      </c>
      <c r="M30" s="29" t="s">
        <v>60</v>
      </c>
      <c r="N30" s="29" t="s">
        <v>131</v>
      </c>
      <c r="O30" s="29"/>
      <c r="P30" s="31" t="s">
        <v>132</v>
      </c>
      <c r="Q30" s="47" t="s">
        <v>133</v>
      </c>
      <c r="R30" s="29"/>
      <c r="S30" s="29" t="s">
        <v>64</v>
      </c>
      <c r="T30" s="33"/>
      <c r="U30" s="34">
        <v>7.8</v>
      </c>
      <c r="V30" s="29" t="s">
        <v>65</v>
      </c>
      <c r="W30" s="35">
        <v>39</v>
      </c>
      <c r="X30" s="35">
        <v>32</v>
      </c>
      <c r="Y30" s="35">
        <v>27</v>
      </c>
      <c r="Z30" s="36">
        <v>6.38</v>
      </c>
      <c r="AA30" s="37">
        <v>3</v>
      </c>
      <c r="AB30" s="38">
        <f t="shared" si="4"/>
        <v>3.3695999999999997E-2</v>
      </c>
      <c r="AC30" s="36">
        <v>56</v>
      </c>
      <c r="AD30" s="39">
        <f t="shared" si="5"/>
        <v>4985.7549857549857</v>
      </c>
      <c r="AE30" s="40">
        <v>3500</v>
      </c>
      <c r="AF30" s="41">
        <f t="shared" si="6"/>
        <v>0.70199999999999996</v>
      </c>
      <c r="AG30" s="29" t="s">
        <v>66</v>
      </c>
      <c r="AH30" s="42">
        <v>0.25</v>
      </c>
      <c r="AI30" s="41">
        <f t="shared" si="7"/>
        <v>1.95</v>
      </c>
      <c r="AJ30" s="41">
        <f t="shared" si="8"/>
        <v>10.451999999999998</v>
      </c>
      <c r="AK30" s="43">
        <v>0.05</v>
      </c>
      <c r="AL30" s="41">
        <f t="shared" si="0"/>
        <v>0.94000000000000006</v>
      </c>
      <c r="AM30" s="43">
        <v>0.08</v>
      </c>
      <c r="AN30" s="41">
        <f t="shared" si="1"/>
        <v>1.504</v>
      </c>
      <c r="AO30" s="43">
        <v>0.06</v>
      </c>
      <c r="AP30" s="41">
        <f t="shared" si="9"/>
        <v>1.1279999999999999</v>
      </c>
      <c r="AQ30" s="43">
        <v>0</v>
      </c>
      <c r="AR30" s="41">
        <f t="shared" si="10"/>
        <v>0</v>
      </c>
      <c r="AS30" s="44">
        <v>0</v>
      </c>
      <c r="AT30" s="43">
        <v>0</v>
      </c>
      <c r="AU30" s="41">
        <f t="shared" si="11"/>
        <v>1.56</v>
      </c>
      <c r="AV30" s="41">
        <f t="shared" si="12"/>
        <v>5.1319999999999997</v>
      </c>
      <c r="AW30" s="41">
        <f t="shared" si="2"/>
        <v>15.583999999999998</v>
      </c>
      <c r="AX30" s="45">
        <f t="shared" si="3"/>
        <v>0.1710638297872342</v>
      </c>
      <c r="AY30" s="44">
        <v>18.8</v>
      </c>
      <c r="AZ30" s="37"/>
      <c r="BA30" s="41">
        <f t="shared" si="13"/>
        <v>0</v>
      </c>
      <c r="BB30" s="41">
        <f t="shared" si="14"/>
        <v>0</v>
      </c>
    </row>
    <row r="31" spans="1:54" s="46" customFormat="1" x14ac:dyDescent="0.25">
      <c r="A31" s="28">
        <v>30</v>
      </c>
      <c r="B31" s="29"/>
      <c r="C31" s="29"/>
      <c r="D31" s="29"/>
      <c r="E31" s="29" t="s">
        <v>1</v>
      </c>
      <c r="F31" s="29"/>
      <c r="G31" s="29" t="s">
        <v>3</v>
      </c>
      <c r="H31" s="30" t="s">
        <v>56</v>
      </c>
      <c r="I31" s="29" t="s">
        <v>57</v>
      </c>
      <c r="J31" s="29" t="s">
        <v>58</v>
      </c>
      <c r="K31" s="28" t="s">
        <v>59</v>
      </c>
      <c r="L31" s="28" t="s">
        <v>59</v>
      </c>
      <c r="M31" s="29" t="s">
        <v>67</v>
      </c>
      <c r="N31" s="29" t="s">
        <v>131</v>
      </c>
      <c r="O31" s="29"/>
      <c r="P31" s="31" t="s">
        <v>134</v>
      </c>
      <c r="Q31" s="47" t="s">
        <v>135</v>
      </c>
      <c r="R31" s="29"/>
      <c r="S31" s="29" t="s">
        <v>64</v>
      </c>
      <c r="T31" s="33"/>
      <c r="U31" s="34">
        <v>7.92</v>
      </c>
      <c r="V31" s="29" t="s">
        <v>65</v>
      </c>
      <c r="W31" s="35">
        <v>39</v>
      </c>
      <c r="X31" s="35">
        <v>32</v>
      </c>
      <c r="Y31" s="35">
        <v>27</v>
      </c>
      <c r="Z31" s="36">
        <v>6.44</v>
      </c>
      <c r="AA31" s="37">
        <v>3</v>
      </c>
      <c r="AB31" s="38">
        <f t="shared" si="4"/>
        <v>3.3695999999999997E-2</v>
      </c>
      <c r="AC31" s="36">
        <v>56</v>
      </c>
      <c r="AD31" s="39">
        <f t="shared" si="5"/>
        <v>4985.7549857549857</v>
      </c>
      <c r="AE31" s="40">
        <v>3500</v>
      </c>
      <c r="AF31" s="41">
        <f t="shared" si="6"/>
        <v>0.70199999999999996</v>
      </c>
      <c r="AG31" s="29" t="s">
        <v>66</v>
      </c>
      <c r="AH31" s="42">
        <v>0.25</v>
      </c>
      <c r="AI31" s="41">
        <f t="shared" si="7"/>
        <v>1.98</v>
      </c>
      <c r="AJ31" s="41">
        <f t="shared" si="8"/>
        <v>10.602</v>
      </c>
      <c r="AK31" s="43">
        <v>0.05</v>
      </c>
      <c r="AL31" s="41">
        <f t="shared" si="0"/>
        <v>1.008</v>
      </c>
      <c r="AM31" s="43">
        <v>0.08</v>
      </c>
      <c r="AN31" s="41">
        <f t="shared" si="1"/>
        <v>1.6128</v>
      </c>
      <c r="AO31" s="43">
        <v>0.06</v>
      </c>
      <c r="AP31" s="41">
        <f t="shared" si="9"/>
        <v>1.2096</v>
      </c>
      <c r="AQ31" s="43">
        <v>0</v>
      </c>
      <c r="AR31" s="41">
        <f t="shared" si="10"/>
        <v>0</v>
      </c>
      <c r="AS31" s="44">
        <v>0</v>
      </c>
      <c r="AT31" s="43">
        <v>0</v>
      </c>
      <c r="AU31" s="41">
        <f t="shared" si="11"/>
        <v>1.492</v>
      </c>
      <c r="AV31" s="41">
        <f t="shared" si="12"/>
        <v>5.3224</v>
      </c>
      <c r="AW31" s="41">
        <f t="shared" si="2"/>
        <v>15.9244</v>
      </c>
      <c r="AX31" s="45">
        <f t="shared" si="3"/>
        <v>0.21009920634920634</v>
      </c>
      <c r="AY31" s="44">
        <v>20.16</v>
      </c>
      <c r="AZ31" s="37"/>
      <c r="BA31" s="41">
        <f t="shared" si="13"/>
        <v>0</v>
      </c>
      <c r="BB31" s="41">
        <f t="shared" si="14"/>
        <v>0</v>
      </c>
    </row>
    <row r="32" spans="1:54" s="46" customFormat="1" x14ac:dyDescent="0.25">
      <c r="A32" s="28">
        <v>31</v>
      </c>
      <c r="B32" s="29"/>
      <c r="C32" s="29"/>
      <c r="D32" s="29"/>
      <c r="E32" s="29" t="s">
        <v>1</v>
      </c>
      <c r="F32" s="29"/>
      <c r="G32" s="29" t="s">
        <v>3</v>
      </c>
      <c r="H32" s="30" t="s">
        <v>56</v>
      </c>
      <c r="I32" s="29" t="s">
        <v>57</v>
      </c>
      <c r="J32" s="29" t="s">
        <v>58</v>
      </c>
      <c r="K32" s="28" t="s">
        <v>59</v>
      </c>
      <c r="L32" s="28" t="s">
        <v>59</v>
      </c>
      <c r="M32" s="29" t="s">
        <v>70</v>
      </c>
      <c r="N32" s="29" t="s">
        <v>131</v>
      </c>
      <c r="O32" s="29"/>
      <c r="P32" s="31" t="s">
        <v>136</v>
      </c>
      <c r="Q32" s="47" t="s">
        <v>137</v>
      </c>
      <c r="R32" s="29"/>
      <c r="S32" s="29" t="s">
        <v>64</v>
      </c>
      <c r="T32" s="33"/>
      <c r="U32" s="34">
        <v>9.85</v>
      </c>
      <c r="V32" s="29" t="s">
        <v>65</v>
      </c>
      <c r="W32" s="35">
        <v>46</v>
      </c>
      <c r="X32" s="35">
        <v>32</v>
      </c>
      <c r="Y32" s="35">
        <v>27</v>
      </c>
      <c r="Z32" s="36">
        <v>7.89</v>
      </c>
      <c r="AA32" s="37">
        <v>3</v>
      </c>
      <c r="AB32" s="38">
        <f t="shared" si="4"/>
        <v>3.9744000000000002E-2</v>
      </c>
      <c r="AC32" s="36">
        <v>56</v>
      </c>
      <c r="AD32" s="39">
        <f t="shared" si="5"/>
        <v>4227.0531400966174</v>
      </c>
      <c r="AE32" s="40">
        <v>3500</v>
      </c>
      <c r="AF32" s="41">
        <f t="shared" si="6"/>
        <v>0.82800000000000018</v>
      </c>
      <c r="AG32" s="29" t="s">
        <v>66</v>
      </c>
      <c r="AH32" s="42">
        <v>0.25</v>
      </c>
      <c r="AI32" s="41">
        <f t="shared" si="7"/>
        <v>2.4624999999999999</v>
      </c>
      <c r="AJ32" s="41">
        <f t="shared" si="8"/>
        <v>13.140499999999999</v>
      </c>
      <c r="AK32" s="43">
        <v>0.05</v>
      </c>
      <c r="AL32" s="41">
        <f t="shared" si="0"/>
        <v>1.08</v>
      </c>
      <c r="AM32" s="43">
        <v>0.08</v>
      </c>
      <c r="AN32" s="41">
        <f t="shared" si="1"/>
        <v>1.7280000000000002</v>
      </c>
      <c r="AO32" s="43">
        <v>0.06</v>
      </c>
      <c r="AP32" s="41">
        <f t="shared" si="9"/>
        <v>1.296</v>
      </c>
      <c r="AQ32" s="43">
        <v>0</v>
      </c>
      <c r="AR32" s="41">
        <f t="shared" si="10"/>
        <v>0</v>
      </c>
      <c r="AS32" s="44">
        <v>0</v>
      </c>
      <c r="AT32" s="43">
        <v>0</v>
      </c>
      <c r="AU32" s="41">
        <f t="shared" si="11"/>
        <v>1.42</v>
      </c>
      <c r="AV32" s="41">
        <f t="shared" si="12"/>
        <v>5.524</v>
      </c>
      <c r="AW32" s="41">
        <f t="shared" si="2"/>
        <v>18.6645</v>
      </c>
      <c r="AX32" s="45">
        <f t="shared" si="3"/>
        <v>0.13590277777777782</v>
      </c>
      <c r="AY32" s="44">
        <v>21.6</v>
      </c>
      <c r="AZ32" s="37"/>
      <c r="BA32" s="41">
        <f t="shared" si="13"/>
        <v>0</v>
      </c>
      <c r="BB32" s="41">
        <f t="shared" si="14"/>
        <v>0</v>
      </c>
    </row>
    <row r="33" spans="1:54" s="46" customFormat="1" x14ac:dyDescent="0.25">
      <c r="A33" s="28">
        <v>32</v>
      </c>
      <c r="B33" s="29"/>
      <c r="C33" s="29"/>
      <c r="D33" s="29"/>
      <c r="E33" s="29" t="s">
        <v>1</v>
      </c>
      <c r="F33" s="29"/>
      <c r="G33" s="29" t="s">
        <v>3</v>
      </c>
      <c r="H33" s="30" t="s">
        <v>56</v>
      </c>
      <c r="I33" s="29" t="s">
        <v>57</v>
      </c>
      <c r="J33" s="29" t="s">
        <v>58</v>
      </c>
      <c r="K33" s="28" t="s">
        <v>59</v>
      </c>
      <c r="L33" s="28" t="s">
        <v>59</v>
      </c>
      <c r="M33" s="29" t="s">
        <v>73</v>
      </c>
      <c r="N33" s="29" t="s">
        <v>131</v>
      </c>
      <c r="O33" s="29"/>
      <c r="P33" s="31" t="s">
        <v>138</v>
      </c>
      <c r="Q33" s="47" t="s">
        <v>139</v>
      </c>
      <c r="R33" s="29"/>
      <c r="S33" s="29" t="s">
        <v>64</v>
      </c>
      <c r="T33" s="33"/>
      <c r="U33" s="34">
        <v>10.91</v>
      </c>
      <c r="V33" s="29" t="s">
        <v>65</v>
      </c>
      <c r="W33" s="35">
        <v>54</v>
      </c>
      <c r="X33" s="35">
        <v>32</v>
      </c>
      <c r="Y33" s="35">
        <v>27</v>
      </c>
      <c r="Z33" s="36">
        <v>8.76</v>
      </c>
      <c r="AA33" s="37">
        <v>3</v>
      </c>
      <c r="AB33" s="38">
        <f t="shared" si="4"/>
        <v>4.6656000000000003E-2</v>
      </c>
      <c r="AC33" s="36">
        <v>56</v>
      </c>
      <c r="AD33" s="39">
        <f t="shared" si="5"/>
        <v>3600.8230452674898</v>
      </c>
      <c r="AE33" s="40">
        <v>3500</v>
      </c>
      <c r="AF33" s="41">
        <f t="shared" si="6"/>
        <v>0.97199999999999998</v>
      </c>
      <c r="AG33" s="29" t="s">
        <v>66</v>
      </c>
      <c r="AH33" s="42">
        <v>0.25</v>
      </c>
      <c r="AI33" s="41">
        <f t="shared" si="7"/>
        <v>2.7275</v>
      </c>
      <c r="AJ33" s="41">
        <f t="shared" si="8"/>
        <v>14.609500000000001</v>
      </c>
      <c r="AK33" s="43">
        <v>0.05</v>
      </c>
      <c r="AL33" s="41">
        <f t="shared" si="0"/>
        <v>1.2250000000000001</v>
      </c>
      <c r="AM33" s="43">
        <v>0.08</v>
      </c>
      <c r="AN33" s="41">
        <f t="shared" si="1"/>
        <v>1.96</v>
      </c>
      <c r="AO33" s="43">
        <v>0.06</v>
      </c>
      <c r="AP33" s="41">
        <f t="shared" si="9"/>
        <v>1.47</v>
      </c>
      <c r="AQ33" s="43">
        <v>0</v>
      </c>
      <c r="AR33" s="41">
        <f t="shared" si="10"/>
        <v>0</v>
      </c>
      <c r="AS33" s="44">
        <v>0</v>
      </c>
      <c r="AT33" s="43">
        <v>0</v>
      </c>
      <c r="AU33" s="41">
        <f t="shared" si="11"/>
        <v>1.2749999999999999</v>
      </c>
      <c r="AV33" s="41">
        <f t="shared" si="12"/>
        <v>5.93</v>
      </c>
      <c r="AW33" s="41">
        <f t="shared" si="2"/>
        <v>20.5395</v>
      </c>
      <c r="AX33" s="45">
        <f t="shared" si="3"/>
        <v>0.16165306122448977</v>
      </c>
      <c r="AY33" s="44">
        <v>24.5</v>
      </c>
      <c r="AZ33" s="37"/>
      <c r="BA33" s="41">
        <f t="shared" si="13"/>
        <v>0</v>
      </c>
      <c r="BB33" s="41">
        <f t="shared" si="14"/>
        <v>0</v>
      </c>
    </row>
    <row r="34" spans="1:54" s="46" customFormat="1" x14ac:dyDescent="0.25">
      <c r="A34" s="28">
        <v>33</v>
      </c>
      <c r="B34" s="29"/>
      <c r="C34" s="29"/>
      <c r="D34" s="29"/>
      <c r="E34" s="29" t="s">
        <v>1</v>
      </c>
      <c r="F34" s="29"/>
      <c r="G34" s="29" t="s">
        <v>3</v>
      </c>
      <c r="H34" s="30" t="s">
        <v>56</v>
      </c>
      <c r="I34" s="29" t="s">
        <v>57</v>
      </c>
      <c r="J34" s="29" t="s">
        <v>58</v>
      </c>
      <c r="K34" s="28" t="s">
        <v>59</v>
      </c>
      <c r="L34" s="28" t="s">
        <v>59</v>
      </c>
      <c r="M34" s="29" t="s">
        <v>76</v>
      </c>
      <c r="N34" s="29" t="s">
        <v>131</v>
      </c>
      <c r="O34" s="29"/>
      <c r="P34" s="31" t="s">
        <v>140</v>
      </c>
      <c r="Q34" s="47" t="s">
        <v>141</v>
      </c>
      <c r="R34" s="29"/>
      <c r="S34" s="29" t="s">
        <v>64</v>
      </c>
      <c r="T34" s="33"/>
      <c r="U34" s="34">
        <v>12.84</v>
      </c>
      <c r="V34" s="29" t="s">
        <v>65</v>
      </c>
      <c r="W34" s="35">
        <v>62</v>
      </c>
      <c r="X34" s="35">
        <v>32</v>
      </c>
      <c r="Y34" s="35">
        <v>27</v>
      </c>
      <c r="Z34" s="36">
        <v>10.24</v>
      </c>
      <c r="AA34" s="37">
        <v>3</v>
      </c>
      <c r="AB34" s="38">
        <f t="shared" si="4"/>
        <v>5.3567999999999998E-2</v>
      </c>
      <c r="AC34" s="36">
        <v>56</v>
      </c>
      <c r="AD34" s="39">
        <f t="shared" si="5"/>
        <v>3136.2007168458786</v>
      </c>
      <c r="AE34" s="40">
        <v>3500</v>
      </c>
      <c r="AF34" s="41">
        <f t="shared" si="6"/>
        <v>1.1159999999999999</v>
      </c>
      <c r="AG34" s="29" t="s">
        <v>66</v>
      </c>
      <c r="AH34" s="42">
        <v>0.25</v>
      </c>
      <c r="AI34" s="41">
        <f t="shared" si="7"/>
        <v>3.21</v>
      </c>
      <c r="AJ34" s="41">
        <f t="shared" si="8"/>
        <v>17.166</v>
      </c>
      <c r="AK34" s="43">
        <v>0.05</v>
      </c>
      <c r="AL34" s="41">
        <f t="shared" si="0"/>
        <v>1.3475000000000001</v>
      </c>
      <c r="AM34" s="43">
        <v>0.08</v>
      </c>
      <c r="AN34" s="41">
        <f t="shared" si="1"/>
        <v>2.1560000000000001</v>
      </c>
      <c r="AO34" s="43">
        <v>0.06</v>
      </c>
      <c r="AP34" s="41">
        <f t="shared" si="9"/>
        <v>1.617</v>
      </c>
      <c r="AQ34" s="43">
        <v>0</v>
      </c>
      <c r="AR34" s="41">
        <f t="shared" si="10"/>
        <v>0</v>
      </c>
      <c r="AS34" s="44">
        <v>0</v>
      </c>
      <c r="AT34" s="43">
        <v>0</v>
      </c>
      <c r="AU34" s="41">
        <f t="shared" si="11"/>
        <v>1.1524999999999999</v>
      </c>
      <c r="AV34" s="41">
        <f t="shared" si="12"/>
        <v>6.2729999999999997</v>
      </c>
      <c r="AW34" s="41">
        <f t="shared" si="2"/>
        <v>23.439</v>
      </c>
      <c r="AX34" s="45">
        <f t="shared" si="3"/>
        <v>0.13027829313543596</v>
      </c>
      <c r="AY34" s="44">
        <v>26.95</v>
      </c>
      <c r="AZ34" s="37"/>
      <c r="BA34" s="41">
        <f t="shared" si="13"/>
        <v>0</v>
      </c>
      <c r="BB34" s="41">
        <f t="shared" si="14"/>
        <v>0</v>
      </c>
    </row>
    <row r="35" spans="1:54" s="46" customFormat="1" x14ac:dyDescent="0.25">
      <c r="A35" s="28">
        <v>34</v>
      </c>
      <c r="B35" s="29"/>
      <c r="C35" s="29"/>
      <c r="D35" s="29"/>
      <c r="E35" s="29" t="s">
        <v>1</v>
      </c>
      <c r="F35" s="29"/>
      <c r="G35" s="29" t="s">
        <v>3</v>
      </c>
      <c r="H35" s="30" t="s">
        <v>56</v>
      </c>
      <c r="I35" s="29" t="s">
        <v>57</v>
      </c>
      <c r="J35" s="29" t="s">
        <v>58</v>
      </c>
      <c r="K35" s="28" t="s">
        <v>59</v>
      </c>
      <c r="L35" s="28" t="s">
        <v>59</v>
      </c>
      <c r="M35" s="29" t="s">
        <v>60</v>
      </c>
      <c r="N35" s="29" t="s">
        <v>142</v>
      </c>
      <c r="O35" s="29"/>
      <c r="P35" s="31" t="s">
        <v>143</v>
      </c>
      <c r="Q35" s="47" t="s">
        <v>144</v>
      </c>
      <c r="R35" s="29"/>
      <c r="S35" s="29" t="s">
        <v>64</v>
      </c>
      <c r="T35" s="33"/>
      <c r="U35" s="34">
        <v>7.8</v>
      </c>
      <c r="V35" s="29" t="s">
        <v>65</v>
      </c>
      <c r="W35" s="35">
        <v>39</v>
      </c>
      <c r="X35" s="35">
        <v>32</v>
      </c>
      <c r="Y35" s="35">
        <v>27</v>
      </c>
      <c r="Z35" s="36">
        <v>6.38</v>
      </c>
      <c r="AA35" s="37">
        <v>3</v>
      </c>
      <c r="AB35" s="38">
        <f t="shared" si="4"/>
        <v>3.3695999999999997E-2</v>
      </c>
      <c r="AC35" s="36">
        <v>56</v>
      </c>
      <c r="AD35" s="39">
        <f t="shared" si="5"/>
        <v>4985.7549857549857</v>
      </c>
      <c r="AE35" s="40">
        <v>3500</v>
      </c>
      <c r="AF35" s="41">
        <f t="shared" si="6"/>
        <v>0.70199999999999996</v>
      </c>
      <c r="AG35" s="29" t="s">
        <v>66</v>
      </c>
      <c r="AH35" s="42">
        <v>0.25</v>
      </c>
      <c r="AI35" s="41">
        <f t="shared" si="7"/>
        <v>1.95</v>
      </c>
      <c r="AJ35" s="41">
        <f t="shared" si="8"/>
        <v>10.451999999999998</v>
      </c>
      <c r="AK35" s="43">
        <v>0.05</v>
      </c>
      <c r="AL35" s="41">
        <f t="shared" si="0"/>
        <v>0.94000000000000006</v>
      </c>
      <c r="AM35" s="43">
        <v>0.08</v>
      </c>
      <c r="AN35" s="41">
        <f t="shared" si="1"/>
        <v>1.504</v>
      </c>
      <c r="AO35" s="43">
        <v>0.06</v>
      </c>
      <c r="AP35" s="41">
        <f t="shared" si="9"/>
        <v>1.1279999999999999</v>
      </c>
      <c r="AQ35" s="43">
        <v>0</v>
      </c>
      <c r="AR35" s="41">
        <f t="shared" si="10"/>
        <v>0</v>
      </c>
      <c r="AS35" s="44">
        <v>0</v>
      </c>
      <c r="AT35" s="43">
        <v>0</v>
      </c>
      <c r="AU35" s="41">
        <f t="shared" si="11"/>
        <v>1.56</v>
      </c>
      <c r="AV35" s="41">
        <f t="shared" si="12"/>
        <v>5.1319999999999997</v>
      </c>
      <c r="AW35" s="41">
        <f t="shared" si="2"/>
        <v>15.583999999999998</v>
      </c>
      <c r="AX35" s="45">
        <f t="shared" si="3"/>
        <v>0.1710638297872342</v>
      </c>
      <c r="AY35" s="44">
        <v>18.8</v>
      </c>
      <c r="AZ35" s="37"/>
      <c r="BA35" s="41">
        <f t="shared" si="13"/>
        <v>0</v>
      </c>
      <c r="BB35" s="41">
        <f t="shared" si="14"/>
        <v>0</v>
      </c>
    </row>
    <row r="36" spans="1:54" s="46" customFormat="1" x14ac:dyDescent="0.25">
      <c r="A36" s="28">
        <v>35</v>
      </c>
      <c r="B36" s="29"/>
      <c r="C36" s="29"/>
      <c r="D36" s="29"/>
      <c r="E36" s="29" t="s">
        <v>1</v>
      </c>
      <c r="F36" s="29"/>
      <c r="G36" s="29" t="s">
        <v>3</v>
      </c>
      <c r="H36" s="30" t="s">
        <v>56</v>
      </c>
      <c r="I36" s="29" t="s">
        <v>145</v>
      </c>
      <c r="J36" s="29" t="s">
        <v>58</v>
      </c>
      <c r="K36" s="28" t="s">
        <v>59</v>
      </c>
      <c r="L36" s="28" t="s">
        <v>59</v>
      </c>
      <c r="M36" s="29" t="s">
        <v>67</v>
      </c>
      <c r="N36" s="29" t="s">
        <v>142</v>
      </c>
      <c r="O36" s="29"/>
      <c r="P36" s="31" t="s">
        <v>146</v>
      </c>
      <c r="Q36" s="47" t="s">
        <v>147</v>
      </c>
      <c r="R36" s="29"/>
      <c r="S36" s="29" t="s">
        <v>64</v>
      </c>
      <c r="T36" s="33"/>
      <c r="U36" s="34">
        <v>7.92</v>
      </c>
      <c r="V36" s="29" t="s">
        <v>65</v>
      </c>
      <c r="W36" s="35">
        <v>39</v>
      </c>
      <c r="X36" s="35">
        <v>32</v>
      </c>
      <c r="Y36" s="35">
        <v>27</v>
      </c>
      <c r="Z36" s="36">
        <v>6.44</v>
      </c>
      <c r="AA36" s="37">
        <v>3</v>
      </c>
      <c r="AB36" s="38">
        <f t="shared" si="4"/>
        <v>3.3695999999999997E-2</v>
      </c>
      <c r="AC36" s="36">
        <v>56</v>
      </c>
      <c r="AD36" s="39">
        <f t="shared" si="5"/>
        <v>4985.7549857549857</v>
      </c>
      <c r="AE36" s="40">
        <v>3500</v>
      </c>
      <c r="AF36" s="41">
        <f t="shared" si="6"/>
        <v>0.70199999999999996</v>
      </c>
      <c r="AG36" s="29" t="s">
        <v>66</v>
      </c>
      <c r="AH36" s="42">
        <v>0.25</v>
      </c>
      <c r="AI36" s="41">
        <f t="shared" si="7"/>
        <v>1.98</v>
      </c>
      <c r="AJ36" s="41">
        <f t="shared" si="8"/>
        <v>10.602</v>
      </c>
      <c r="AK36" s="43">
        <v>0.05</v>
      </c>
      <c r="AL36" s="41">
        <f t="shared" si="0"/>
        <v>1.008</v>
      </c>
      <c r="AM36" s="43">
        <v>0.08</v>
      </c>
      <c r="AN36" s="41">
        <f t="shared" si="1"/>
        <v>1.6128</v>
      </c>
      <c r="AO36" s="43">
        <v>0.06</v>
      </c>
      <c r="AP36" s="41">
        <f t="shared" si="9"/>
        <v>1.2096</v>
      </c>
      <c r="AQ36" s="43">
        <v>0</v>
      </c>
      <c r="AR36" s="41">
        <f t="shared" si="10"/>
        <v>0</v>
      </c>
      <c r="AS36" s="44">
        <v>0</v>
      </c>
      <c r="AT36" s="43">
        <v>0</v>
      </c>
      <c r="AU36" s="41">
        <f t="shared" si="11"/>
        <v>1.492</v>
      </c>
      <c r="AV36" s="41">
        <f t="shared" si="12"/>
        <v>5.3224</v>
      </c>
      <c r="AW36" s="41">
        <f t="shared" si="2"/>
        <v>15.9244</v>
      </c>
      <c r="AX36" s="45">
        <f t="shared" si="3"/>
        <v>0.21009920634920634</v>
      </c>
      <c r="AY36" s="44">
        <v>20.16</v>
      </c>
      <c r="AZ36" s="37"/>
      <c r="BA36" s="41">
        <f t="shared" si="13"/>
        <v>0</v>
      </c>
      <c r="BB36" s="41">
        <f t="shared" si="14"/>
        <v>0</v>
      </c>
    </row>
    <row r="37" spans="1:54" s="46" customFormat="1" x14ac:dyDescent="0.25">
      <c r="A37" s="28">
        <v>36</v>
      </c>
      <c r="B37" s="29"/>
      <c r="C37" s="29"/>
      <c r="D37" s="29"/>
      <c r="E37" s="29" t="s">
        <v>1</v>
      </c>
      <c r="F37" s="29"/>
      <c r="G37" s="29" t="s">
        <v>3</v>
      </c>
      <c r="H37" s="30" t="s">
        <v>56</v>
      </c>
      <c r="I37" s="29" t="s">
        <v>57</v>
      </c>
      <c r="J37" s="29" t="s">
        <v>58</v>
      </c>
      <c r="K37" s="28" t="s">
        <v>59</v>
      </c>
      <c r="L37" s="28" t="s">
        <v>59</v>
      </c>
      <c r="M37" s="29" t="s">
        <v>70</v>
      </c>
      <c r="N37" s="29" t="s">
        <v>142</v>
      </c>
      <c r="O37" s="29"/>
      <c r="P37" s="31" t="s">
        <v>148</v>
      </c>
      <c r="Q37" s="47" t="s">
        <v>149</v>
      </c>
      <c r="R37" s="29"/>
      <c r="S37" s="29" t="s">
        <v>64</v>
      </c>
      <c r="T37" s="33"/>
      <c r="U37" s="34">
        <v>9.85</v>
      </c>
      <c r="V37" s="29" t="s">
        <v>65</v>
      </c>
      <c r="W37" s="35">
        <v>46</v>
      </c>
      <c r="X37" s="35">
        <v>32</v>
      </c>
      <c r="Y37" s="35">
        <v>27</v>
      </c>
      <c r="Z37" s="36">
        <v>7.89</v>
      </c>
      <c r="AA37" s="37">
        <v>3</v>
      </c>
      <c r="AB37" s="38">
        <f t="shared" si="4"/>
        <v>3.9744000000000002E-2</v>
      </c>
      <c r="AC37" s="36">
        <v>56</v>
      </c>
      <c r="AD37" s="39">
        <f t="shared" si="5"/>
        <v>4227.0531400966174</v>
      </c>
      <c r="AE37" s="40">
        <v>3500</v>
      </c>
      <c r="AF37" s="41">
        <f t="shared" si="6"/>
        <v>0.82800000000000018</v>
      </c>
      <c r="AG37" s="29" t="s">
        <v>66</v>
      </c>
      <c r="AH37" s="42">
        <v>0.25</v>
      </c>
      <c r="AI37" s="41">
        <f t="shared" si="7"/>
        <v>2.4624999999999999</v>
      </c>
      <c r="AJ37" s="41">
        <f t="shared" si="8"/>
        <v>13.140499999999999</v>
      </c>
      <c r="AK37" s="43">
        <v>0.05</v>
      </c>
      <c r="AL37" s="41">
        <f t="shared" si="0"/>
        <v>1.08</v>
      </c>
      <c r="AM37" s="43">
        <v>0.08</v>
      </c>
      <c r="AN37" s="41">
        <f t="shared" si="1"/>
        <v>1.7280000000000002</v>
      </c>
      <c r="AO37" s="43">
        <v>0.06</v>
      </c>
      <c r="AP37" s="41">
        <f t="shared" si="9"/>
        <v>1.296</v>
      </c>
      <c r="AQ37" s="43">
        <v>0</v>
      </c>
      <c r="AR37" s="41">
        <f t="shared" si="10"/>
        <v>0</v>
      </c>
      <c r="AS37" s="44">
        <v>0</v>
      </c>
      <c r="AT37" s="43">
        <v>0</v>
      </c>
      <c r="AU37" s="41">
        <f t="shared" si="11"/>
        <v>1.42</v>
      </c>
      <c r="AV37" s="41">
        <f t="shared" si="12"/>
        <v>5.524</v>
      </c>
      <c r="AW37" s="41">
        <f t="shared" si="2"/>
        <v>18.6645</v>
      </c>
      <c r="AX37" s="45">
        <f t="shared" si="3"/>
        <v>0.13590277777777782</v>
      </c>
      <c r="AY37" s="44">
        <v>21.6</v>
      </c>
      <c r="AZ37" s="37"/>
      <c r="BA37" s="41">
        <f t="shared" si="13"/>
        <v>0</v>
      </c>
      <c r="BB37" s="41">
        <f t="shared" si="14"/>
        <v>0</v>
      </c>
    </row>
    <row r="38" spans="1:54" s="46" customFormat="1" x14ac:dyDescent="0.25">
      <c r="A38" s="28">
        <v>37</v>
      </c>
      <c r="B38" s="29"/>
      <c r="C38" s="29"/>
      <c r="D38" s="29"/>
      <c r="E38" s="29" t="s">
        <v>1</v>
      </c>
      <c r="F38" s="29"/>
      <c r="G38" s="29" t="s">
        <v>3</v>
      </c>
      <c r="H38" s="30" t="s">
        <v>56</v>
      </c>
      <c r="I38" s="29" t="s">
        <v>57</v>
      </c>
      <c r="J38" s="29" t="s">
        <v>58</v>
      </c>
      <c r="K38" s="28" t="s">
        <v>59</v>
      </c>
      <c r="L38" s="28" t="s">
        <v>59</v>
      </c>
      <c r="M38" s="29" t="s">
        <v>73</v>
      </c>
      <c r="N38" s="29" t="s">
        <v>142</v>
      </c>
      <c r="O38" s="29"/>
      <c r="P38" s="31" t="s">
        <v>150</v>
      </c>
      <c r="Q38" s="47" t="s">
        <v>151</v>
      </c>
      <c r="R38" s="29"/>
      <c r="S38" s="29" t="s">
        <v>64</v>
      </c>
      <c r="T38" s="33"/>
      <c r="U38" s="34">
        <v>10.91</v>
      </c>
      <c r="V38" s="29" t="s">
        <v>65</v>
      </c>
      <c r="W38" s="35">
        <v>54</v>
      </c>
      <c r="X38" s="35">
        <v>32</v>
      </c>
      <c r="Y38" s="35">
        <v>27</v>
      </c>
      <c r="Z38" s="36">
        <v>8.76</v>
      </c>
      <c r="AA38" s="37">
        <v>3</v>
      </c>
      <c r="AB38" s="38">
        <f t="shared" si="4"/>
        <v>4.6656000000000003E-2</v>
      </c>
      <c r="AC38" s="36">
        <v>56</v>
      </c>
      <c r="AD38" s="39">
        <f t="shared" si="5"/>
        <v>3600.8230452674898</v>
      </c>
      <c r="AE38" s="40">
        <v>3500</v>
      </c>
      <c r="AF38" s="41">
        <f t="shared" si="6"/>
        <v>0.97199999999999998</v>
      </c>
      <c r="AG38" s="29" t="s">
        <v>66</v>
      </c>
      <c r="AH38" s="42">
        <v>0.25</v>
      </c>
      <c r="AI38" s="41">
        <f t="shared" si="7"/>
        <v>2.7275</v>
      </c>
      <c r="AJ38" s="41">
        <f t="shared" si="8"/>
        <v>14.609500000000001</v>
      </c>
      <c r="AK38" s="43">
        <v>0.05</v>
      </c>
      <c r="AL38" s="41">
        <f t="shared" si="0"/>
        <v>1.2250000000000001</v>
      </c>
      <c r="AM38" s="43">
        <v>0.08</v>
      </c>
      <c r="AN38" s="41">
        <f t="shared" si="1"/>
        <v>1.96</v>
      </c>
      <c r="AO38" s="43">
        <v>0.06</v>
      </c>
      <c r="AP38" s="41">
        <f t="shared" si="9"/>
        <v>1.47</v>
      </c>
      <c r="AQ38" s="43">
        <v>0</v>
      </c>
      <c r="AR38" s="41">
        <f t="shared" si="10"/>
        <v>0</v>
      </c>
      <c r="AS38" s="44">
        <v>0</v>
      </c>
      <c r="AT38" s="43">
        <v>0</v>
      </c>
      <c r="AU38" s="41">
        <f t="shared" si="11"/>
        <v>1.2749999999999999</v>
      </c>
      <c r="AV38" s="41">
        <f t="shared" si="12"/>
        <v>5.93</v>
      </c>
      <c r="AW38" s="41">
        <f t="shared" si="2"/>
        <v>20.5395</v>
      </c>
      <c r="AX38" s="45">
        <f t="shared" si="3"/>
        <v>0.16165306122448977</v>
      </c>
      <c r="AY38" s="44">
        <v>24.5</v>
      </c>
      <c r="AZ38" s="37"/>
      <c r="BA38" s="41">
        <f t="shared" si="13"/>
        <v>0</v>
      </c>
      <c r="BB38" s="41">
        <f t="shared" si="14"/>
        <v>0</v>
      </c>
    </row>
    <row r="39" spans="1:54" s="46" customFormat="1" x14ac:dyDescent="0.25">
      <c r="A39" s="28">
        <v>38</v>
      </c>
      <c r="B39" s="29"/>
      <c r="C39" s="29"/>
      <c r="D39" s="29"/>
      <c r="E39" s="29" t="s">
        <v>1</v>
      </c>
      <c r="F39" s="29"/>
      <c r="G39" s="29" t="s">
        <v>3</v>
      </c>
      <c r="H39" s="30" t="s">
        <v>56</v>
      </c>
      <c r="I39" s="29" t="s">
        <v>57</v>
      </c>
      <c r="J39" s="29" t="s">
        <v>58</v>
      </c>
      <c r="K39" s="28" t="s">
        <v>59</v>
      </c>
      <c r="L39" s="28" t="s">
        <v>59</v>
      </c>
      <c r="M39" s="29" t="s">
        <v>76</v>
      </c>
      <c r="N39" s="29" t="s">
        <v>142</v>
      </c>
      <c r="O39" s="29"/>
      <c r="P39" s="31" t="s">
        <v>152</v>
      </c>
      <c r="Q39" s="47" t="s">
        <v>153</v>
      </c>
      <c r="R39" s="29"/>
      <c r="S39" s="29" t="s">
        <v>64</v>
      </c>
      <c r="T39" s="33"/>
      <c r="U39" s="34">
        <v>12.84</v>
      </c>
      <c r="V39" s="29" t="s">
        <v>65</v>
      </c>
      <c r="W39" s="35">
        <v>62</v>
      </c>
      <c r="X39" s="35">
        <v>32</v>
      </c>
      <c r="Y39" s="35">
        <v>27</v>
      </c>
      <c r="Z39" s="36">
        <v>10.24</v>
      </c>
      <c r="AA39" s="37">
        <v>3</v>
      </c>
      <c r="AB39" s="38">
        <f t="shared" si="4"/>
        <v>5.3567999999999998E-2</v>
      </c>
      <c r="AC39" s="36">
        <v>56</v>
      </c>
      <c r="AD39" s="39">
        <f t="shared" si="5"/>
        <v>3136.2007168458786</v>
      </c>
      <c r="AE39" s="40">
        <v>3500</v>
      </c>
      <c r="AF39" s="41">
        <f t="shared" si="6"/>
        <v>1.1159999999999999</v>
      </c>
      <c r="AG39" s="29" t="s">
        <v>66</v>
      </c>
      <c r="AH39" s="42">
        <v>0.25</v>
      </c>
      <c r="AI39" s="41">
        <f t="shared" si="7"/>
        <v>3.21</v>
      </c>
      <c r="AJ39" s="41">
        <f t="shared" si="8"/>
        <v>17.166</v>
      </c>
      <c r="AK39" s="43">
        <v>0.05</v>
      </c>
      <c r="AL39" s="41">
        <f t="shared" si="0"/>
        <v>1.3475000000000001</v>
      </c>
      <c r="AM39" s="43">
        <v>0.08</v>
      </c>
      <c r="AN39" s="41">
        <f t="shared" si="1"/>
        <v>2.1560000000000001</v>
      </c>
      <c r="AO39" s="43">
        <v>0.06</v>
      </c>
      <c r="AP39" s="41">
        <f t="shared" si="9"/>
        <v>1.617</v>
      </c>
      <c r="AQ39" s="43">
        <v>0</v>
      </c>
      <c r="AR39" s="41">
        <f t="shared" si="10"/>
        <v>0</v>
      </c>
      <c r="AS39" s="44">
        <v>0</v>
      </c>
      <c r="AT39" s="43">
        <v>0</v>
      </c>
      <c r="AU39" s="41">
        <f t="shared" si="11"/>
        <v>1.1524999999999999</v>
      </c>
      <c r="AV39" s="41">
        <f t="shared" si="12"/>
        <v>6.2729999999999997</v>
      </c>
      <c r="AW39" s="41">
        <f t="shared" si="2"/>
        <v>23.439</v>
      </c>
      <c r="AX39" s="45">
        <f t="shared" si="3"/>
        <v>0.13027829313543596</v>
      </c>
      <c r="AY39" s="44">
        <v>26.95</v>
      </c>
      <c r="AZ39" s="37"/>
      <c r="BA39" s="41">
        <f t="shared" si="13"/>
        <v>0</v>
      </c>
      <c r="BB39" s="41">
        <f t="shared" si="14"/>
        <v>0</v>
      </c>
    </row>
  </sheetData>
  <sheetProtection insertRows="0" deleteRows="0" sort="0"/>
  <protectedRanges>
    <protectedRange sqref="AF2:AF5 W6:Z6 U2:V10 AF6:AH10 AZ6:AZ10 AI2:AX2 AB2:AD39 AF11:AJ39 AI3:AJ10 AV3:AX10 AV11:AX39 A40:AW121 R2:S10 A2:O39 W7:Y10 R11:Z39 AK3:AU39" name="Range1"/>
    <protectedRange sqref="W2:Z5 Z7:Z10" name="Range1_2"/>
    <protectedRange sqref="AE2:AE39" name="Range1_3"/>
    <protectedRange sqref="AG2:AH5" name="Range1_4"/>
    <protectedRange sqref="AZ2:AZ5" name="Range1_6"/>
  </protectedRanges>
  <phoneticPr fontId="2" type="noConversion"/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[2]ValueSelect!#REF!</xm:f>
          </x14:formula1>
          <xm:sqref>G2:G39</xm:sqref>
        </x14:dataValidation>
        <x14:dataValidation type="list" allowBlank="1" showInputMessage="1" showErrorMessage="1">
          <x14:formula1>
            <xm:f>[2]ValueSelect!#REF!</xm:f>
          </x14:formula1>
          <xm:sqref>F2:F10</xm:sqref>
        </x14:dataValidation>
        <x14:dataValidation type="list" allowBlank="1" showInputMessage="1" showErrorMessage="1">
          <x14:formula1>
            <xm:f>[2]Data!#REF!</xm:f>
          </x14:formula1>
          <xm:sqref>V2:V39</xm:sqref>
        </x14:dataValidation>
        <x14:dataValidation type="list" allowBlank="1" showInputMessage="1" showErrorMessage="1">
          <x14:formula1>
            <xm:f>[2]Data!#REF!</xm:f>
          </x14:formula1>
          <xm:sqref>S2:S39</xm:sqref>
        </x14:dataValidation>
        <x14:dataValidation type="list" allowBlank="1" showInputMessage="1" showErrorMessage="1">
          <x14:formula1>
            <xm:f>[2]ValueSelect!#REF!</xm:f>
          </x14:formula1>
          <xm:sqref>E2:E39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2025-09-23T07:17:58Z</dcterms:created>
  <dcterms:modified xsi:type="dcterms:W3CDTF">2025-09-23T07:29:01Z</dcterms:modified>
</cp:coreProperties>
</file>