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1" i="1" l="1"/>
  <c r="AY31" i="1"/>
  <c r="AX31" i="1"/>
  <c r="AU31" i="1"/>
  <c r="AO31" i="1"/>
  <c r="AL31" i="1"/>
  <c r="AJ31" i="1"/>
  <c r="Z31" i="1"/>
  <c r="AB31" i="1" s="1"/>
  <c r="AD31" i="1" s="1"/>
  <c r="R31" i="1"/>
  <c r="AG31" i="1" s="1"/>
  <c r="AZ30" i="1"/>
  <c r="AY30" i="1"/>
  <c r="AX30" i="1"/>
  <c r="AU30" i="1"/>
  <c r="AO30" i="1"/>
  <c r="AL30" i="1"/>
  <c r="AJ30" i="1"/>
  <c r="Z30" i="1"/>
  <c r="AB30" i="1" s="1"/>
  <c r="AD30" i="1" s="1"/>
  <c r="R30" i="1"/>
  <c r="AZ29" i="1"/>
  <c r="AY29" i="1"/>
  <c r="AX29" i="1"/>
  <c r="AU29" i="1"/>
  <c r="AO29" i="1"/>
  <c r="AL29" i="1"/>
  <c r="AJ29" i="1"/>
  <c r="Z29" i="1"/>
  <c r="AB29" i="1" s="1"/>
  <c r="AD29" i="1" s="1"/>
  <c r="R29" i="1"/>
  <c r="AG29" i="1" s="1"/>
  <c r="AZ28" i="1"/>
  <c r="AY28" i="1"/>
  <c r="AX28" i="1"/>
  <c r="AU28" i="1"/>
  <c r="AO28" i="1"/>
  <c r="AL28" i="1"/>
  <c r="AJ28" i="1"/>
  <c r="Z28" i="1"/>
  <c r="AB28" i="1" s="1"/>
  <c r="AD28" i="1" s="1"/>
  <c r="R28" i="1"/>
  <c r="AG28" i="1" s="1"/>
  <c r="AZ27" i="1"/>
  <c r="AY27" i="1"/>
  <c r="AX27" i="1"/>
  <c r="AU27" i="1"/>
  <c r="AO27" i="1"/>
  <c r="AL27" i="1"/>
  <c r="AJ27" i="1"/>
  <c r="Z27" i="1"/>
  <c r="AB27" i="1" s="1"/>
  <c r="AD27" i="1" s="1"/>
  <c r="R27" i="1"/>
  <c r="AZ26" i="1"/>
  <c r="AY26" i="1"/>
  <c r="AX26" i="1"/>
  <c r="AU26" i="1"/>
  <c r="AO26" i="1"/>
  <c r="AL26" i="1"/>
  <c r="AJ26" i="1"/>
  <c r="Z26" i="1"/>
  <c r="AB26" i="1" s="1"/>
  <c r="R26" i="1"/>
  <c r="AZ25" i="1"/>
  <c r="AY25" i="1"/>
  <c r="AX25" i="1"/>
  <c r="AU25" i="1"/>
  <c r="AO25" i="1"/>
  <c r="AL25" i="1"/>
  <c r="AJ25" i="1"/>
  <c r="Z25" i="1"/>
  <c r="AB25" i="1" s="1"/>
  <c r="R25" i="1"/>
  <c r="AZ24" i="1"/>
  <c r="AY24" i="1"/>
  <c r="AX24" i="1"/>
  <c r="AU24" i="1"/>
  <c r="AO24" i="1"/>
  <c r="AL24" i="1"/>
  <c r="AJ24" i="1"/>
  <c r="Z24" i="1"/>
  <c r="AB24" i="1" s="1"/>
  <c r="R24" i="1"/>
  <c r="AG24" i="1" s="1"/>
  <c r="AZ23" i="1"/>
  <c r="AY23" i="1"/>
  <c r="AX23" i="1"/>
  <c r="AU23" i="1"/>
  <c r="AO23" i="1"/>
  <c r="AL23" i="1"/>
  <c r="AJ23" i="1"/>
  <c r="Z23" i="1"/>
  <c r="AB23" i="1" s="1"/>
  <c r="AD23" i="1" s="1"/>
  <c r="R23" i="1"/>
  <c r="AG23" i="1" s="1"/>
  <c r="AZ22" i="1"/>
  <c r="AY22" i="1"/>
  <c r="AX22" i="1"/>
  <c r="AU22" i="1"/>
  <c r="AO22" i="1"/>
  <c r="AL22" i="1"/>
  <c r="AJ22" i="1"/>
  <c r="Z22" i="1"/>
  <c r="AB22" i="1" s="1"/>
  <c r="AD22" i="1" s="1"/>
  <c r="R22" i="1"/>
  <c r="AG22" i="1" s="1"/>
  <c r="AZ21" i="1"/>
  <c r="AY21" i="1"/>
  <c r="AX21" i="1"/>
  <c r="AU21" i="1"/>
  <c r="AO21" i="1"/>
  <c r="AL21" i="1"/>
  <c r="AJ21" i="1"/>
  <c r="Z21" i="1"/>
  <c r="AB21" i="1" s="1"/>
  <c r="AD21" i="1" s="1"/>
  <c r="R21" i="1"/>
  <c r="AG21" i="1" s="1"/>
  <c r="AZ20" i="1"/>
  <c r="AY20" i="1"/>
  <c r="AX20" i="1"/>
  <c r="AU20" i="1"/>
  <c r="AO20" i="1"/>
  <c r="AL20" i="1"/>
  <c r="AJ20" i="1"/>
  <c r="Z20" i="1"/>
  <c r="AB20" i="1" s="1"/>
  <c r="AD20" i="1" s="1"/>
  <c r="R20" i="1"/>
  <c r="AZ19" i="1"/>
  <c r="AY19" i="1"/>
  <c r="AX19" i="1"/>
  <c r="AU19" i="1"/>
  <c r="AO19" i="1"/>
  <c r="AL19" i="1"/>
  <c r="AJ19" i="1"/>
  <c r="Z19" i="1"/>
  <c r="AB19" i="1" s="1"/>
  <c r="AD19" i="1" s="1"/>
  <c r="R19" i="1"/>
  <c r="AZ18" i="1"/>
  <c r="AY18" i="1"/>
  <c r="AX18" i="1"/>
  <c r="AU18" i="1"/>
  <c r="AO18" i="1"/>
  <c r="AL18" i="1"/>
  <c r="AJ18" i="1"/>
  <c r="Z18" i="1"/>
  <c r="AB18" i="1" s="1"/>
  <c r="AD18" i="1" s="1"/>
  <c r="R18" i="1"/>
  <c r="AG18" i="1" s="1"/>
  <c r="AZ17" i="1"/>
  <c r="AY17" i="1"/>
  <c r="AX17" i="1"/>
  <c r="AU17" i="1"/>
  <c r="AO17" i="1"/>
  <c r="AL17" i="1"/>
  <c r="AJ17" i="1"/>
  <c r="Z17" i="1"/>
  <c r="AB17" i="1" s="1"/>
  <c r="R17" i="1"/>
  <c r="AG17" i="1" s="1"/>
  <c r="AZ16" i="1"/>
  <c r="AY16" i="1"/>
  <c r="AX16" i="1"/>
  <c r="AU16" i="1"/>
  <c r="AO16" i="1"/>
  <c r="AL16" i="1"/>
  <c r="AJ16" i="1"/>
  <c r="Z16" i="1"/>
  <c r="AB16" i="1" s="1"/>
  <c r="R16" i="1"/>
  <c r="AG16" i="1" s="1"/>
  <c r="AZ15" i="1"/>
  <c r="AY15" i="1"/>
  <c r="AX15" i="1"/>
  <c r="AU15" i="1"/>
  <c r="AO15" i="1"/>
  <c r="AL15" i="1"/>
  <c r="AJ15" i="1"/>
  <c r="Z15" i="1"/>
  <c r="AB15" i="1" s="1"/>
  <c r="R15" i="1"/>
  <c r="AG15" i="1" s="1"/>
  <c r="AZ14" i="1"/>
  <c r="AY14" i="1"/>
  <c r="AX14" i="1"/>
  <c r="AU14" i="1"/>
  <c r="AO14" i="1"/>
  <c r="AL14" i="1"/>
  <c r="AJ14" i="1"/>
  <c r="Z14" i="1"/>
  <c r="AB14" i="1" s="1"/>
  <c r="R14" i="1"/>
  <c r="AG14" i="1" s="1"/>
  <c r="AZ13" i="1"/>
  <c r="AY13" i="1"/>
  <c r="AX13" i="1"/>
  <c r="AU13" i="1"/>
  <c r="AO13" i="1"/>
  <c r="AL13" i="1"/>
  <c r="AJ13" i="1"/>
  <c r="Z13" i="1"/>
  <c r="AB13" i="1" s="1"/>
  <c r="AD13" i="1" s="1"/>
  <c r="R13" i="1"/>
  <c r="AZ12" i="1"/>
  <c r="AY12" i="1"/>
  <c r="AX12" i="1"/>
  <c r="AU12" i="1"/>
  <c r="AO12" i="1"/>
  <c r="AL12" i="1"/>
  <c r="AJ12" i="1"/>
  <c r="Z12" i="1"/>
  <c r="AB12" i="1" s="1"/>
  <c r="AD12" i="1" s="1"/>
  <c r="R12" i="1"/>
  <c r="AG12" i="1" s="1"/>
  <c r="AZ11" i="1"/>
  <c r="AY11" i="1"/>
  <c r="AX11" i="1"/>
  <c r="AU11" i="1"/>
  <c r="AO11" i="1"/>
  <c r="AL11" i="1"/>
  <c r="AJ11" i="1"/>
  <c r="Z11" i="1"/>
  <c r="AB11" i="1" s="1"/>
  <c r="AD11" i="1" s="1"/>
  <c r="R11" i="1"/>
  <c r="AG11" i="1" s="1"/>
  <c r="AZ10" i="1"/>
  <c r="AY10" i="1"/>
  <c r="AX10" i="1"/>
  <c r="AU10" i="1"/>
  <c r="AO10" i="1"/>
  <c r="AL10" i="1"/>
  <c r="AJ10" i="1"/>
  <c r="Z10" i="1"/>
  <c r="AB10" i="1" s="1"/>
  <c r="AD10" i="1" s="1"/>
  <c r="R10" i="1"/>
  <c r="AG10" i="1" s="1"/>
  <c r="AZ9" i="1"/>
  <c r="AY9" i="1"/>
  <c r="AX9" i="1"/>
  <c r="AU9" i="1"/>
  <c r="AO9" i="1"/>
  <c r="AL9" i="1"/>
  <c r="AJ9" i="1"/>
  <c r="Z9" i="1"/>
  <c r="AB9" i="1" s="1"/>
  <c r="AD9" i="1" s="1"/>
  <c r="R9" i="1"/>
  <c r="AG9" i="1" s="1"/>
  <c r="AZ8" i="1"/>
  <c r="AY8" i="1"/>
  <c r="AX8" i="1"/>
  <c r="AU8" i="1"/>
  <c r="AO8" i="1"/>
  <c r="AL8" i="1"/>
  <c r="AJ8" i="1"/>
  <c r="Z8" i="1"/>
  <c r="AB8" i="1" s="1"/>
  <c r="AD8" i="1" s="1"/>
  <c r="R8" i="1"/>
  <c r="AG8" i="1" s="1"/>
  <c r="AZ7" i="1"/>
  <c r="AY7" i="1"/>
  <c r="AX7" i="1"/>
  <c r="AU7" i="1"/>
  <c r="AO7" i="1"/>
  <c r="AL7" i="1"/>
  <c r="AJ7" i="1"/>
  <c r="Z7" i="1"/>
  <c r="AB7" i="1" s="1"/>
  <c r="AD7" i="1" s="1"/>
  <c r="R7" i="1"/>
  <c r="AG7" i="1" s="1"/>
  <c r="AZ6" i="1"/>
  <c r="AY6" i="1"/>
  <c r="AX6" i="1"/>
  <c r="AU6" i="1"/>
  <c r="AO6" i="1"/>
  <c r="AL6" i="1"/>
  <c r="AJ6" i="1"/>
  <c r="Z6" i="1"/>
  <c r="AB6" i="1" s="1"/>
  <c r="R6" i="1"/>
  <c r="AZ5" i="1"/>
  <c r="AY5" i="1"/>
  <c r="AX5" i="1"/>
  <c r="AU5" i="1"/>
  <c r="AO5" i="1"/>
  <c r="AL5" i="1"/>
  <c r="AJ5" i="1"/>
  <c r="Z5" i="1"/>
  <c r="AB5" i="1" s="1"/>
  <c r="R5" i="1"/>
  <c r="AG5" i="1" s="1"/>
  <c r="AZ4" i="1"/>
  <c r="AY4" i="1"/>
  <c r="AX4" i="1"/>
  <c r="AU4" i="1"/>
  <c r="AO4" i="1"/>
  <c r="AL4" i="1"/>
  <c r="AJ4" i="1"/>
  <c r="Z4" i="1"/>
  <c r="AB4" i="1" s="1"/>
  <c r="R4" i="1"/>
  <c r="AG4" i="1" s="1"/>
  <c r="AZ3" i="1"/>
  <c r="AY3" i="1"/>
  <c r="AX3" i="1"/>
  <c r="AU3" i="1"/>
  <c r="AO3" i="1"/>
  <c r="AL3" i="1"/>
  <c r="AJ3" i="1"/>
  <c r="Z3" i="1"/>
  <c r="AB3" i="1" s="1"/>
  <c r="R3" i="1"/>
  <c r="AG3" i="1" s="1"/>
  <c r="AZ2" i="1"/>
  <c r="AY2" i="1"/>
  <c r="AX2" i="1"/>
  <c r="AU2" i="1"/>
  <c r="AO2" i="1"/>
  <c r="AL2" i="1"/>
  <c r="AJ2" i="1"/>
  <c r="Z2" i="1"/>
  <c r="AB2" i="1" s="1"/>
  <c r="AD2" i="1" s="1"/>
  <c r="R2" i="1"/>
  <c r="AG2" i="1" s="1"/>
  <c r="AP2" i="1" l="1"/>
  <c r="AP31" i="1"/>
  <c r="AP11" i="1"/>
  <c r="AH9" i="1"/>
  <c r="AP12" i="1"/>
  <c r="AH21" i="1"/>
  <c r="AH23" i="1"/>
  <c r="AP24" i="1"/>
  <c r="AP25" i="1"/>
  <c r="AP4" i="1"/>
  <c r="AP7" i="1"/>
  <c r="AP21" i="1"/>
  <c r="AP23" i="1"/>
  <c r="AG26" i="1"/>
  <c r="AH26" i="1" s="1"/>
  <c r="AG6" i="1"/>
  <c r="AH6" i="1" s="1"/>
  <c r="AP8" i="1"/>
  <c r="AH2" i="1"/>
  <c r="AP6" i="1"/>
  <c r="AH8" i="1"/>
  <c r="AP10" i="1"/>
  <c r="AH12" i="1"/>
  <c r="AH18" i="1"/>
  <c r="AH24" i="1"/>
  <c r="AP28" i="1"/>
  <c r="AH7" i="1"/>
  <c r="AH11" i="1"/>
  <c r="AP13" i="1"/>
  <c r="AP14" i="1"/>
  <c r="AP15" i="1"/>
  <c r="AP17" i="1"/>
  <c r="AP19" i="1"/>
  <c r="AP20" i="1"/>
  <c r="AP27" i="1"/>
  <c r="AP30" i="1"/>
  <c r="AH3" i="1"/>
  <c r="AP9" i="1"/>
  <c r="AH10" i="1"/>
  <c r="AH15" i="1"/>
  <c r="AH17" i="1"/>
  <c r="AP18" i="1"/>
  <c r="AP26" i="1"/>
  <c r="AP29" i="1"/>
  <c r="AP5" i="1"/>
  <c r="AP3" i="1"/>
  <c r="AH4" i="1"/>
  <c r="AH5" i="1"/>
  <c r="AH14" i="1"/>
  <c r="AP16" i="1"/>
  <c r="AH22" i="1"/>
  <c r="AP22" i="1"/>
  <c r="AH16" i="1"/>
  <c r="AG19" i="1"/>
  <c r="AH19" i="1" s="1"/>
  <c r="AH28" i="1"/>
  <c r="AH29" i="1"/>
  <c r="AH31" i="1"/>
  <c r="AG13" i="1"/>
  <c r="AH13" i="1" s="1"/>
  <c r="AG20" i="1"/>
  <c r="AH20" i="1" s="1"/>
  <c r="AG27" i="1"/>
  <c r="AH27" i="1" s="1"/>
  <c r="AG30" i="1"/>
  <c r="AH30" i="1" s="1"/>
  <c r="AG25" i="1"/>
  <c r="AH25" i="1" s="1"/>
  <c r="AQ3" i="1" l="1"/>
  <c r="AQ25" i="1"/>
  <c r="AW25" i="1" s="1"/>
  <c r="AQ28" i="1"/>
  <c r="AR28" i="1" s="1"/>
  <c r="AQ27" i="1"/>
  <c r="AW27" i="1" s="1"/>
  <c r="AQ14" i="1"/>
  <c r="AQ20" i="1"/>
  <c r="AW20" i="1" s="1"/>
  <c r="AQ31" i="1"/>
  <c r="AR31" i="1" s="1"/>
  <c r="AQ29" i="1"/>
  <c r="AR29" i="1" s="1"/>
  <c r="AQ7" i="1"/>
  <c r="AQ2" i="1"/>
  <c r="AQ24" i="1"/>
  <c r="AR24" i="1" s="1"/>
  <c r="AQ9" i="1"/>
  <c r="AW9" i="1" s="1"/>
  <c r="AQ12" i="1"/>
  <c r="AQ10" i="1"/>
  <c r="AW10" i="1" s="1"/>
  <c r="AQ8" i="1"/>
  <c r="AQ6" i="1"/>
  <c r="AW6" i="1" s="1"/>
  <c r="AQ19" i="1"/>
  <c r="AQ13" i="1"/>
  <c r="AW13" i="1" s="1"/>
  <c r="AQ22" i="1"/>
  <c r="AR22" i="1" s="1"/>
  <c r="AQ4" i="1"/>
  <c r="AR4" i="1" s="1"/>
  <c r="AQ15" i="1"/>
  <c r="AQ11" i="1"/>
  <c r="AW11" i="1" s="1"/>
  <c r="AQ23" i="1"/>
  <c r="AW23" i="1" s="1"/>
  <c r="AQ17" i="1"/>
  <c r="AQ26" i="1"/>
  <c r="AR26" i="1" s="1"/>
  <c r="AQ21" i="1"/>
  <c r="AQ18" i="1"/>
  <c r="AQ30" i="1"/>
  <c r="AR30" i="1" s="1"/>
  <c r="AQ16" i="1"/>
  <c r="AR16" i="1" s="1"/>
  <c r="AQ5" i="1"/>
  <c r="AW5" i="1" s="1"/>
  <c r="AR25" i="1"/>
  <c r="AR19" i="1"/>
  <c r="AW19" i="1"/>
  <c r="AR3" i="1"/>
  <c r="AW3" i="1"/>
  <c r="AR27" i="1"/>
  <c r="AR14" i="1"/>
  <c r="AW14" i="1"/>
  <c r="AW29" i="1" l="1"/>
  <c r="AW24" i="1"/>
  <c r="AW31" i="1"/>
  <c r="AR10" i="1"/>
  <c r="AW28" i="1"/>
  <c r="AR13" i="1"/>
  <c r="AR20" i="1"/>
  <c r="AR6" i="1"/>
  <c r="AR5" i="1"/>
  <c r="AR9" i="1"/>
  <c r="AR7" i="1"/>
  <c r="AW7" i="1"/>
  <c r="AW22" i="1"/>
  <c r="AW2" i="1"/>
  <c r="AR2" i="1"/>
  <c r="AW30" i="1"/>
  <c r="AW4" i="1"/>
  <c r="AR23" i="1"/>
  <c r="AR12" i="1"/>
  <c r="AW12" i="1"/>
  <c r="AR11" i="1"/>
  <c r="AW26" i="1"/>
  <c r="AR8" i="1"/>
  <c r="AW8" i="1"/>
  <c r="AW16" i="1"/>
  <c r="AW15" i="1"/>
  <c r="AR15" i="1"/>
  <c r="AW21" i="1"/>
  <c r="AR21" i="1"/>
  <c r="AW17" i="1"/>
  <c r="AR17" i="1"/>
  <c r="AR18" i="1"/>
  <c r="AW18" i="1"/>
</calcChain>
</file>

<file path=xl/comments1.xml><?xml version="1.0" encoding="utf-8"?>
<comments xmlns="http://schemas.openxmlformats.org/spreadsheetml/2006/main">
  <authors>
    <author>heather.zhu@jlahome.com</author>
    <author>tc={B0E7AC66-636F-4AB0-81E3-2D6D6D6297A5}</author>
    <author>tc={6F6F8F73-0DBC-473D-91AF-0F930918F4DF}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W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AZ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D2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Update from JLA brand to MS brand</t>
        </r>
      </text>
    </comment>
    <comment ref="D13" authorId="2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From JLA brand to MS brand</t>
        </r>
      </text>
    </comment>
  </commentList>
</comments>
</file>

<file path=xl/sharedStrings.xml><?xml version="1.0" encoding="utf-8"?>
<sst xmlns="http://schemas.openxmlformats.org/spreadsheetml/2006/main" count="600" uniqueCount="222">
  <si>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</si>
  <si>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</si>
  <si>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</si>
  <si>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</si>
  <si>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</si>
  <si>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</si>
  <si>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</si>
  <si>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</si>
  <si>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</si>
  <si>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</si>
  <si>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</si>
  <si>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</si>
  <si>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</si>
  <si>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</si>
  <si>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</si>
  <si>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</si>
  <si>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</si>
  <si>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</si>
  <si>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</si>
  <si>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</si>
  <si>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</si>
  <si>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</si>
  <si>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</si>
  <si>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</si>
  <si>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</si>
  <si>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</si>
  <si>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</si>
  <si>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</si>
  <si>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</si>
  <si>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</si>
  <si>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</si>
  <si>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- </t>
    </r>
    <r>
      <rPr>
        <b/>
        <sz val="11"/>
        <color rgb="FFFF0000"/>
        <rFont val="Calibri"/>
        <family val="2"/>
      </rPr>
      <t>30% Tariff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</si>
  <si>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</si>
  <si>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</si>
  <si>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</si>
  <si>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</si>
  <si>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</si>
  <si>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</si>
  <si>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</si>
  <si>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</si>
  <si>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</si>
  <si>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</si>
  <si>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</si>
  <si>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</si>
  <si>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</si>
  <si>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</si>
  <si>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</si>
  <si>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</si>
  <si>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</si>
  <si>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</si>
  <si>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</si>
  <si>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</si>
  <si>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</si>
  <si>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</si>
  <si>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</si>
  <si>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</si>
  <si>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</si>
  <si>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</si>
  <si>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</si>
  <si>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</si>
  <si>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China</t>
  </si>
  <si>
    <t>Tumbler</t>
  </si>
  <si>
    <t>Soap dish</t>
  </si>
  <si>
    <t>Tray</t>
  </si>
  <si>
    <t>Martha Stewart</t>
  </si>
  <si>
    <t>Martha Stewart (Bath) 5%</t>
  </si>
  <si>
    <t>8424.89.9000</t>
  </si>
  <si>
    <t>Toothbrush holder</t>
  </si>
  <si>
    <t>Wastebasket</t>
  </si>
  <si>
    <t>Yantian,China</t>
  </si>
  <si>
    <t>S-DGDH</t>
    <phoneticPr fontId="8" type="noConversion"/>
  </si>
  <si>
    <t>Resin Toothbrush holder</t>
    <phoneticPr fontId="8" type="noConversion"/>
  </si>
  <si>
    <t>4.25x2.36x4.45"</t>
  </si>
  <si>
    <t xml:space="preserve">3924.10.4000 </t>
  </si>
  <si>
    <t>Resin Tumbler</t>
    <phoneticPr fontId="8" type="noConversion"/>
  </si>
  <si>
    <t>3x3x4.45"</t>
  </si>
  <si>
    <t>Resin Cotton jar</t>
    <phoneticPr fontId="8" type="noConversion"/>
  </si>
  <si>
    <t>5.5x3.94x1"</t>
  </si>
  <si>
    <t>Resin Tray</t>
    <phoneticPr fontId="8" type="noConversion"/>
  </si>
  <si>
    <t>10x5.5x1"</t>
  </si>
  <si>
    <t>Resin 2 hole organizer</t>
    <phoneticPr fontId="8" type="noConversion"/>
  </si>
  <si>
    <t>5.9x3.07x3.94"</t>
  </si>
  <si>
    <t>Resin Toilet Brush</t>
    <phoneticPr fontId="8" type="noConversion"/>
  </si>
  <si>
    <t>3.86x3.86x10"</t>
  </si>
  <si>
    <t>5.75x5.75x5.9"</t>
  </si>
  <si>
    <t>Resin Wastebasket</t>
    <phoneticPr fontId="8" type="noConversion"/>
  </si>
  <si>
    <t>8x8x10"</t>
  </si>
  <si>
    <t>Resin Lotion Pump(w/chrome stainless steel pump )</t>
    <phoneticPr fontId="8" type="noConversion"/>
  </si>
  <si>
    <t xml:space="preserve">sand </t>
  </si>
  <si>
    <t>Resin Soap dish</t>
    <phoneticPr fontId="8" type="noConversion"/>
  </si>
  <si>
    <t>Resin Tissue cover</t>
    <phoneticPr fontId="8" type="noConversion"/>
  </si>
  <si>
    <r>
      <t xml:space="preserve">2 pcs LP+1 pc TBH+1 pc TUM+1 pc SD+1pc CJ+1pc Tray +1pc 2org+ 1pc TC+1pc WB+1pc BB+1pc Towel Bar  </t>
    </r>
    <r>
      <rPr>
        <sz val="11"/>
        <color rgb="FFFF0000"/>
        <rFont val="Arial"/>
        <family val="2"/>
      </rPr>
      <t>12pcs</t>
    </r>
    <r>
      <rPr>
        <sz val="11"/>
        <rFont val="宋体"/>
        <family val="3"/>
        <charset val="134"/>
      </rPr>
      <t>混装入外箱</t>
    </r>
  </si>
  <si>
    <t>S-DGJH</t>
    <phoneticPr fontId="8" type="noConversion"/>
  </si>
  <si>
    <t>Cotton jar</t>
  </si>
  <si>
    <t>Resin 2 Hole Organizer</t>
    <phoneticPr fontId="8" type="noConversion"/>
  </si>
  <si>
    <t>2 Hole Organizer</t>
  </si>
  <si>
    <t>Towson</t>
  </si>
  <si>
    <t>Resin Lotion Pump(w/chrome stainless steel pump )</t>
    <phoneticPr fontId="8" type="noConversion"/>
  </si>
  <si>
    <t>3.55x3.55x7.63"</t>
  </si>
  <si>
    <t>Marble</t>
    <phoneticPr fontId="8" type="noConversion"/>
  </si>
  <si>
    <t>MT71-0669</t>
  </si>
  <si>
    <t>022164660159</t>
  </si>
  <si>
    <r>
      <t>2 pcs LP+1 pcs TBH+1 pc TUM+1 pc SD+1pc CJ+1pc Tray+1pc TC+1pc WB+1pc Towel+1pc BBH+1pc 2ORG+1pc woilet,</t>
    </r>
    <r>
      <rPr>
        <sz val="11"/>
        <rFont val="宋体"/>
        <family val="3"/>
        <charset val="134"/>
      </rPr>
      <t>混装入外箱</t>
    </r>
  </si>
  <si>
    <t>Resin Toothbrush holder</t>
    <phoneticPr fontId="8" type="noConversion"/>
  </si>
  <si>
    <t>4.3x2.36x4.45"</t>
    <phoneticPr fontId="2" type="noConversion"/>
  </si>
  <si>
    <t>Marble</t>
    <phoneticPr fontId="8" type="noConversion"/>
  </si>
  <si>
    <t>MT71-0670</t>
  </si>
  <si>
    <t>022164660166</t>
  </si>
  <si>
    <t>Resin Tumbler</t>
    <phoneticPr fontId="8" type="noConversion"/>
  </si>
  <si>
    <t>2.76x2.76x4.45"</t>
  </si>
  <si>
    <t>Marble</t>
    <phoneticPr fontId="8" type="noConversion"/>
  </si>
  <si>
    <t>MT71-0671</t>
  </si>
  <si>
    <t>022164660173</t>
  </si>
  <si>
    <t>Resin Cotton jar</t>
    <phoneticPr fontId="8" type="noConversion"/>
  </si>
  <si>
    <t>3.54x3.54x4.13"</t>
  </si>
  <si>
    <t>MT71-0672</t>
  </si>
  <si>
    <t>022164660180</t>
  </si>
  <si>
    <t>Resin Soap dish</t>
    <phoneticPr fontId="8" type="noConversion"/>
  </si>
  <si>
    <t>5.5x3.75x1"</t>
  </si>
  <si>
    <t>MT71-0673</t>
  </si>
  <si>
    <t>022164660197</t>
  </si>
  <si>
    <t>Marble</t>
    <phoneticPr fontId="8" type="noConversion"/>
  </si>
  <si>
    <t>MT71-0674</t>
  </si>
  <si>
    <t>022164660203</t>
  </si>
  <si>
    <t>MT71-0675</t>
  </si>
  <si>
    <t>022164660210</t>
  </si>
  <si>
    <t>MT71-0676</t>
  </si>
  <si>
    <t>022164660227</t>
  </si>
  <si>
    <t>Resin Towel Holder</t>
    <phoneticPr fontId="8" type="noConversion"/>
  </si>
  <si>
    <t>4x4x12"</t>
  </si>
  <si>
    <t>MT71-0677</t>
  </si>
  <si>
    <t>022164660234</t>
  </si>
  <si>
    <t>MT71-0678</t>
  </si>
  <si>
    <t>022164660241</t>
  </si>
  <si>
    <t>7.5x7.5x10"</t>
  </si>
  <si>
    <t>MT71-0679</t>
  </si>
  <si>
    <t>022164660258</t>
  </si>
  <si>
    <t>Resin embossed</t>
    <phoneticPr fontId="17" type="noConversion"/>
  </si>
  <si>
    <t>3x3x7.7"</t>
  </si>
  <si>
    <r>
      <t>2 pcs LP+1 pc TBH+1 pc TUM+1 pc SD+1pc CJ+1pc Tray+1 pc 2 ORG +1pc TC+1pc WB+1pc BB 11pcs</t>
    </r>
    <r>
      <rPr>
        <sz val="11"/>
        <rFont val="宋体"/>
        <family val="3"/>
        <charset val="134"/>
      </rPr>
      <t>混装入外箱</t>
    </r>
    <r>
      <rPr>
        <sz val="11"/>
        <rFont val="Arial"/>
        <family val="2"/>
      </rPr>
      <t xml:space="preserve"> </t>
    </r>
  </si>
  <si>
    <t>Resin Toilet brush holder</t>
    <phoneticPr fontId="17" type="noConversion"/>
  </si>
  <si>
    <t>Resin Tissue cover</t>
    <phoneticPr fontId="17" type="noConversion"/>
  </si>
  <si>
    <t>S-DGJY</t>
    <phoneticPr fontId="8" type="noConversion"/>
  </si>
  <si>
    <t>Blakelyn</t>
  </si>
  <si>
    <t>Resin Lotion Pump(w/stainless steel nickel pump)</t>
    <phoneticPr fontId="8" type="noConversion"/>
  </si>
  <si>
    <t>Lotion Pump(w/stainless steel nickel pump)</t>
  </si>
  <si>
    <t>Natural resin sand/matte</t>
  </si>
  <si>
    <t>3x3x7.5"</t>
  </si>
  <si>
    <t>Natural</t>
  </si>
  <si>
    <t>MT71-0680</t>
    <phoneticPr fontId="2" type="noConversion"/>
  </si>
  <si>
    <t>022164660364</t>
  </si>
  <si>
    <t>S-DGJH</t>
    <phoneticPr fontId="8" type="noConversion"/>
  </si>
  <si>
    <t>Resin Toothbrush holder</t>
    <phoneticPr fontId="8" type="noConversion"/>
  </si>
  <si>
    <t>MT71-0681</t>
  </si>
  <si>
    <t>022164660371</t>
  </si>
  <si>
    <t>S-DGJH</t>
    <phoneticPr fontId="8" type="noConversion"/>
  </si>
  <si>
    <t>Resin Tumbler</t>
    <phoneticPr fontId="8" type="noConversion"/>
  </si>
  <si>
    <t>MT71-0682</t>
  </si>
  <si>
    <t>022164660388</t>
  </si>
  <si>
    <t>MT71-0683</t>
  </si>
  <si>
    <t>022164660395</t>
  </si>
  <si>
    <t>S-DGJH</t>
    <phoneticPr fontId="8" type="noConversion"/>
  </si>
  <si>
    <t>3.94x3.94x4.72"</t>
  </si>
  <si>
    <t>MT71-0684</t>
  </si>
  <si>
    <t>022164660401</t>
  </si>
  <si>
    <t>Resin Tray</t>
    <phoneticPr fontId="8" type="noConversion"/>
  </si>
  <si>
    <t>MT71-0685</t>
  </si>
  <si>
    <t>022164660418</t>
  </si>
  <si>
    <t>MT71-0686</t>
  </si>
  <si>
    <t>022164660425</t>
  </si>
  <si>
    <t>Resin Wastebasket</t>
    <phoneticPr fontId="8" type="noConversion"/>
  </si>
  <si>
    <t>MT71-0687</t>
    <phoneticPr fontId="2" type="noConversion"/>
  </si>
  <si>
    <t>022164660432</t>
  </si>
  <si>
    <t>Toilet Brush</t>
  </si>
  <si>
    <t>3.86x3.86x14.7"</t>
  </si>
  <si>
    <t>MT71-0688</t>
  </si>
  <si>
    <t>022164660449</t>
  </si>
  <si>
    <t>Resin Towel bar(w/iron)</t>
    <phoneticPr fontId="8" type="noConversion"/>
  </si>
  <si>
    <t>Towel bar(w/iron)</t>
  </si>
  <si>
    <t>MT71-0689</t>
  </si>
  <si>
    <t>022164660456</t>
  </si>
  <si>
    <t>Blackwell</t>
    <phoneticPr fontId="17" type="noConversion"/>
  </si>
  <si>
    <t>Resin Lotion Pump(w/stainless steel black pump)</t>
    <phoneticPr fontId="17" type="noConversion"/>
  </si>
  <si>
    <t>Lotion Pump(w/stainlee steel black pump)</t>
    <phoneticPr fontId="17" type="noConversion"/>
  </si>
  <si>
    <t>Resin embossed</t>
    <phoneticPr fontId="17" type="noConversion"/>
  </si>
  <si>
    <t>Resin embossed</t>
    <phoneticPr fontId="17" type="noConversion"/>
  </si>
  <si>
    <t>Black</t>
    <phoneticPr fontId="17" type="noConversion"/>
  </si>
  <si>
    <t>MT71-0690</t>
    <phoneticPr fontId="2" type="noConversion"/>
  </si>
  <si>
    <t>022164660562</t>
  </si>
  <si>
    <t>Resin embossed</t>
    <phoneticPr fontId="17" type="noConversion"/>
  </si>
  <si>
    <t>Black</t>
    <phoneticPr fontId="17" type="noConversion"/>
  </si>
  <si>
    <t>MT71-0691</t>
  </si>
  <si>
    <t>022164660579</t>
  </si>
  <si>
    <t>S-DGJY</t>
    <phoneticPr fontId="8" type="noConversion"/>
  </si>
  <si>
    <t>Blackwell</t>
    <phoneticPr fontId="17" type="noConversion"/>
  </si>
  <si>
    <t>Resin embossed</t>
    <phoneticPr fontId="17" type="noConversion"/>
  </si>
  <si>
    <t>MT71-0692</t>
  </si>
  <si>
    <t>022164660586</t>
  </si>
  <si>
    <t>Resin Soap dish</t>
    <phoneticPr fontId="8" type="noConversion"/>
  </si>
  <si>
    <t>MT71-0693</t>
  </si>
  <si>
    <t>022164660593</t>
  </si>
  <si>
    <t>S-DGJY</t>
    <phoneticPr fontId="8" type="noConversion"/>
  </si>
  <si>
    <t>Blackwell</t>
    <phoneticPr fontId="17" type="noConversion"/>
  </si>
  <si>
    <t>Resin Tray</t>
    <phoneticPr fontId="8" type="noConversion"/>
  </si>
  <si>
    <t>10x5.5x1.18"</t>
  </si>
  <si>
    <t>MT71-0694</t>
  </si>
  <si>
    <t>022164660609</t>
  </si>
  <si>
    <t>Resin 2 Hole Organizer</t>
    <phoneticPr fontId="8" type="noConversion"/>
  </si>
  <si>
    <t>Black</t>
    <phoneticPr fontId="17" type="noConversion"/>
  </si>
  <si>
    <t>MT71-0695</t>
  </si>
  <si>
    <t>022164660616</t>
  </si>
  <si>
    <t>Toilet brush holder</t>
    <phoneticPr fontId="17" type="noConversion"/>
  </si>
  <si>
    <t>3.86x3.86x10"</t>
    <phoneticPr fontId="17" type="noConversion"/>
  </si>
  <si>
    <t>MT71-0696</t>
    <phoneticPr fontId="2" type="noConversion"/>
  </si>
  <si>
    <t>022164660623</t>
  </si>
  <si>
    <t>Tissue cover</t>
    <phoneticPr fontId="17" type="noConversion"/>
  </si>
  <si>
    <t>5.75x5.75x5.9"</t>
    <phoneticPr fontId="17" type="noConversion"/>
  </si>
  <si>
    <t>MT71-0697</t>
  </si>
  <si>
    <t>022164660630</t>
  </si>
  <si>
    <t>Resin Wastebasket</t>
    <phoneticPr fontId="8" type="noConversion"/>
  </si>
  <si>
    <t>MT71-0698</t>
  </si>
  <si>
    <t>022164660647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</si>
</sst>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&quot;$&quot;#,##0.00"/>
    <numFmt numFmtId="177" formatCode="0.0"/>
    <numFmt numFmtId="178" formatCode="0.000"/>
    <numFmt numFmtId="179" formatCode="[$$-409]#,##0.00;\-[$$-409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_([$$-409]* #,##0.00_);_([$$-409]* \(#,##0.00\);_([$$-409]* &quot;-&quot;??_);_(@_)"/>
    <numFmt numFmtId="187" formatCode="0.0_);[Red]\(0.0\)"/>
    <numFmt numFmtId="189" formatCode="0.00_ "/>
    <numFmt numFmtId="190" formatCode="[$-409]d/mmm;@"/>
    <numFmt numFmtId="191" formatCode="0.000_);[Red]\(0.000\)"/>
    <numFmt numFmtId="192" formatCode="0.00_);[Red]\(0.00\)"/>
    <numFmt numFmtId="193" formatCode="0.000_ "/>
  </numFmts>
  <fonts count="19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00FF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b/>
      <i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6" fillId="0" borderId="0"/>
    <xf numFmtId="0" fontId="1" fillId="0" borderId="0"/>
    <xf numFmtId="183" fontId="10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186" fontId="6" fillId="0" borderId="0"/>
    <xf numFmtId="0" fontId="10" fillId="0" borderId="0"/>
    <xf numFmtId="0" fontId="10" fillId="0" borderId="0"/>
    <xf numFmtId="0" fontId="1" fillId="0" borderId="0"/>
    <xf numFmtId="179" fontId="10" fillId="0" borderId="0"/>
    <xf numFmtId="190" fontId="6" fillId="0" borderId="0" applyProtection="0"/>
    <xf numFmtId="193" fontId="6" fillId="0" borderId="0" applyProtection="0"/>
    <xf numFmtId="190" fontId="10" fillId="0" borderId="0">
      <alignment vertical="center"/>
    </xf>
    <xf numFmtId="190" fontId="10" fillId="0" borderId="0" applyProtection="0"/>
    <xf numFmtId="0" fontId="6" fillId="0" borderId="0"/>
    <xf numFmtId="190" fontId="10" fillId="0" borderId="0"/>
  </cellStyleXfs>
  <cellXfs count="9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/>
    <xf numFmtId="0" fontId="13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/>
    </xf>
    <xf numFmtId="2" fontId="13" fillId="0" borderId="2" xfId="3" applyNumberFormat="1" applyFont="1" applyBorder="1" applyAlignment="1">
      <alignment horizontal="left" vertical="center" wrapText="1"/>
    </xf>
    <xf numFmtId="178" fontId="0" fillId="8" borderId="2" xfId="0" applyNumberFormat="1" applyFill="1" applyBorder="1"/>
    <xf numFmtId="2" fontId="0" fillId="0" borderId="2" xfId="0" applyNumberFormat="1" applyBorder="1"/>
    <xf numFmtId="1" fontId="0" fillId="8" borderId="2" xfId="0" applyNumberFormat="1" applyFill="1" applyBorder="1"/>
    <xf numFmtId="3" fontId="0" fillId="0" borderId="2" xfId="0" applyNumberFormat="1" applyBorder="1"/>
    <xf numFmtId="176" fontId="0" fillId="8" borderId="2" xfId="0" applyNumberFormat="1" applyFill="1" applyBorder="1"/>
    <xf numFmtId="185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0" fontId="13" fillId="0" borderId="2" xfId="9" applyFont="1" applyBorder="1" applyAlignment="1">
      <alignment horizontal="left" vertical="center" wrapText="1"/>
    </xf>
    <xf numFmtId="0" fontId="13" fillId="0" borderId="2" xfId="3" applyFont="1" applyBorder="1" applyAlignment="1">
      <alignment vertical="center" wrapText="1"/>
    </xf>
    <xf numFmtId="0" fontId="13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wrapText="1"/>
    </xf>
    <xf numFmtId="0" fontId="13" fillId="0" borderId="2" xfId="3" applyFont="1" applyBorder="1" applyAlignment="1">
      <alignment horizontal="left" vertical="center" wrapText="1"/>
    </xf>
    <xf numFmtId="10" fontId="0" fillId="8" borderId="2" xfId="6" applyNumberFormat="1" applyFont="1" applyFill="1" applyBorder="1" applyAlignment="1"/>
    <xf numFmtId="2" fontId="0" fillId="8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76" fontId="4" fillId="2" borderId="2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76" fontId="4" fillId="5" borderId="2" xfId="0" applyNumberFormat="1" applyFont="1" applyFill="1" applyBorder="1" applyAlignment="1">
      <alignment wrapText="1"/>
    </xf>
    <xf numFmtId="0" fontId="0" fillId="0" borderId="4" xfId="0" applyBorder="1" applyAlignment="1">
      <alignment horizontal="center" wrapText="1"/>
    </xf>
    <xf numFmtId="187" fontId="13" fillId="0" borderId="2" xfId="3" applyNumberFormat="1" applyFont="1" applyBorder="1" applyAlignment="1">
      <alignment horizontal="left" vertical="center" shrinkToFit="1"/>
    </xf>
    <xf numFmtId="184" fontId="13" fillId="0" borderId="2" xfId="3" applyNumberFormat="1" applyFont="1" applyBorder="1" applyAlignment="1">
      <alignment horizontal="left" vertical="center"/>
    </xf>
    <xf numFmtId="0" fontId="6" fillId="0" borderId="2" xfId="7" applyFont="1" applyBorder="1" applyAlignment="1">
      <alignment horizontal="center" vertical="center"/>
    </xf>
    <xf numFmtId="189" fontId="13" fillId="0" borderId="2" xfId="3" applyNumberFormat="1" applyFont="1" applyBorder="1" applyAlignment="1">
      <alignment horizontal="left" vertical="center"/>
    </xf>
    <xf numFmtId="187" fontId="13" fillId="0" borderId="2" xfId="3" applyNumberFormat="1" applyFont="1" applyBorder="1" applyAlignment="1">
      <alignment horizontal="left" vertical="center"/>
    </xf>
    <xf numFmtId="187" fontId="16" fillId="0" borderId="2" xfId="0" applyNumberFormat="1" applyFont="1" applyBorder="1"/>
    <xf numFmtId="176" fontId="4" fillId="5" borderId="2" xfId="0" applyNumberFormat="1" applyFont="1" applyFill="1" applyBorder="1" applyAlignment="1">
      <alignment horizontal="center" wrapText="1"/>
    </xf>
    <xf numFmtId="187" fontId="13" fillId="10" borderId="2" xfId="3" applyNumberFormat="1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179" fontId="13" fillId="9" borderId="2" xfId="12" applyFont="1" applyFill="1" applyBorder="1" applyAlignment="1">
      <alignment horizontal="left" vertical="center" wrapText="1"/>
    </xf>
    <xf numFmtId="179" fontId="13" fillId="0" borderId="2" xfId="3" applyNumberFormat="1" applyFont="1" applyBorder="1" applyAlignment="1">
      <alignment vertical="center"/>
    </xf>
    <xf numFmtId="10" fontId="3" fillId="8" borderId="2" xfId="6" applyNumberFormat="1" applyFont="1" applyFill="1" applyBorder="1" applyAlignment="1"/>
    <xf numFmtId="191" fontId="13" fillId="0" borderId="2" xfId="13" applyNumberFormat="1" applyFont="1" applyBorder="1" applyAlignment="1">
      <alignment horizontal="left" vertical="center" wrapText="1"/>
    </xf>
    <xf numFmtId="192" fontId="13" fillId="0" borderId="2" xfId="3" applyNumberFormat="1" applyFont="1" applyBorder="1" applyAlignment="1">
      <alignment horizontal="left" vertical="center" shrinkToFit="1"/>
    </xf>
    <xf numFmtId="176" fontId="9" fillId="5" borderId="2" xfId="0" applyNumberFormat="1" applyFont="1" applyFill="1" applyBorder="1" applyAlignment="1">
      <alignment horizontal="center" wrapText="1"/>
    </xf>
    <xf numFmtId="0" fontId="13" fillId="0" borderId="2" xfId="9" applyFont="1" applyBorder="1" applyAlignment="1">
      <alignment vertical="center" wrapText="1"/>
    </xf>
    <xf numFmtId="189" fontId="13" fillId="9" borderId="2" xfId="3" applyNumberFormat="1" applyFont="1" applyFill="1" applyBorder="1" applyAlignment="1">
      <alignment horizontal="left" vertical="center"/>
    </xf>
    <xf numFmtId="0" fontId="13" fillId="0" borderId="2" xfId="1" applyFont="1" applyBorder="1" applyAlignment="1">
      <alignment horizontal="left" vertical="center" wrapText="1"/>
    </xf>
    <xf numFmtId="192" fontId="13" fillId="0" borderId="2" xfId="15" applyNumberFormat="1" applyFont="1" applyBorder="1" applyAlignment="1">
      <alignment horizontal="left" vertical="center" wrapText="1"/>
    </xf>
    <xf numFmtId="192" fontId="13" fillId="11" borderId="2" xfId="15" applyNumberFormat="1" applyFont="1" applyFill="1" applyBorder="1" applyAlignment="1">
      <alignment horizontal="left" vertical="center" wrapText="1"/>
    </xf>
    <xf numFmtId="187" fontId="13" fillId="11" borderId="2" xfId="3" applyNumberFormat="1" applyFont="1" applyFill="1" applyBorder="1" applyAlignment="1">
      <alignment horizontal="left" vertical="center"/>
    </xf>
    <xf numFmtId="192" fontId="13" fillId="9" borderId="2" xfId="15" applyNumberFormat="1" applyFont="1" applyFill="1" applyBorder="1" applyAlignment="1">
      <alignment horizontal="left" vertical="center" wrapText="1"/>
    </xf>
    <xf numFmtId="190" fontId="13" fillId="0" borderId="2" xfId="16" applyFont="1" applyBorder="1" applyAlignment="1">
      <alignment horizontal="left" vertical="center" wrapText="1"/>
    </xf>
    <xf numFmtId="187" fontId="13" fillId="0" borderId="2" xfId="3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wrapText="1"/>
    </xf>
    <xf numFmtId="0" fontId="6" fillId="5" borderId="2" xfId="0" applyFont="1" applyFill="1" applyBorder="1"/>
    <xf numFmtId="192" fontId="13" fillId="0" borderId="2" xfId="18" applyNumberFormat="1" applyFont="1" applyBorder="1" applyAlignment="1">
      <alignment horizontal="left" vertical="center" shrinkToFit="1"/>
    </xf>
    <xf numFmtId="10" fontId="3" fillId="5" borderId="2" xfId="0" applyNumberFormat="1" applyFont="1" applyFill="1" applyBorder="1"/>
    <xf numFmtId="187" fontId="18" fillId="0" borderId="2" xfId="3" applyNumberFormat="1" applyFont="1" applyBorder="1" applyAlignment="1">
      <alignment horizontal="left" vertical="center" shrinkToFit="1"/>
    </xf>
    <xf numFmtId="187" fontId="18" fillId="12" borderId="2" xfId="3" applyNumberFormat="1" applyFont="1" applyFill="1" applyBorder="1" applyAlignment="1">
      <alignment horizontal="left" vertical="center" shrinkToFit="1"/>
    </xf>
    <xf numFmtId="190" fontId="13" fillId="0" borderId="2" xfId="3" applyNumberFormat="1" applyFont="1" applyBorder="1" applyAlignment="1">
      <alignment horizontal="left" vertical="center"/>
    </xf>
    <xf numFmtId="0" fontId="6" fillId="0" borderId="5" xfId="7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9">
    <cellStyle name="_ET_STYLE_NoName_00__JLA BBB quotation sheet -9.13 3" xfId="14"/>
    <cellStyle name="_ET_STYLE_NoName_00__JLA BBB quotation sheet -9.13 8" xfId="13"/>
    <cellStyle name="Comma 5" xfId="4"/>
    <cellStyle name="Normal 2" xfId="1"/>
    <cellStyle name="Normal 2 18 2" xfId="2"/>
    <cellStyle name="Normal 2 42" xfId="10"/>
    <cellStyle name="Normal 3" xfId="3"/>
    <cellStyle name="Normal 3 2" xfId="7"/>
    <cellStyle name="Normal 4" xfId="11"/>
    <cellStyle name="Percent 2" xfId="6"/>
    <cellStyle name="Percent 2 2 2 52" xfId="5"/>
    <cellStyle name="常规" xfId="0" builtinId="0"/>
    <cellStyle name="常规 3 2 2" xfId="18"/>
    <cellStyle name="常规_quotation-Mercury  3.22.2011 (for BBB) 2 3 2" xfId="12"/>
    <cellStyle name="常规_quotation-Mercury  3.22.2011 (for BBB)_BBB Spring 12 Styleout Belize - Heather 102111" xfId="9"/>
    <cellStyle name="常规_quotation-Mercury  3.22.2011 (for BBB)_JLA BBB quotation sheet -9.13 2" xfId="16"/>
    <cellStyle name="常规_TSS-TARGET Holiday 09 D67 Better damask Table linen--90327 (3)" xfId="15"/>
    <cellStyle name="样式 1 2" xfId="17"/>
    <cellStyle name="样式 1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300338</xdr:colOff>
      <xdr:row>3</xdr:row>
      <xdr:rowOff>291756</xdr:rowOff>
    </xdr:from>
    <xdr:to>
      <xdr:col>1</xdr:col>
      <xdr:colOff>2912266</xdr:colOff>
      <xdr:row>9</xdr:row>
      <xdr:rowOff>51486</xdr:rowOff>
    </xdr:to>
    <xdr:pic>
      <xdr:nvPicPr>
        <xdr:cNvPr id="15" name="图片 12">
          <a:extLst>
            <a:ext uri="{FF2B5EF4-FFF2-40B4-BE49-F238E27FC236}">
              <a16:creationId xmlns="" xmlns:a16="http://schemas.microsoft.com/office/drawing/2014/main" id="{F9233702-A0F3-4391-8A13-A269A507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38" y="31076556"/>
          <a:ext cx="2611928" cy="1645680"/>
        </a:xfrm>
        <a:prstGeom prst="rect">
          <a:avLst/>
        </a:prstGeom>
      </xdr:spPr>
    </xdr:pic>
    <xdr:clientData/>
  </xdr:twoCellAnchor>
  <xdr:twoCellAnchor>
    <xdr:from>
      <xdr:col>1</xdr:col>
      <xdr:colOff>214527</xdr:colOff>
      <xdr:row>13</xdr:row>
      <xdr:rowOff>308919</xdr:rowOff>
    </xdr:from>
    <xdr:to>
      <xdr:col>1</xdr:col>
      <xdr:colOff>2801265</xdr:colOff>
      <xdr:row>19</xdr:row>
      <xdr:rowOff>94391</xdr:rowOff>
    </xdr:to>
    <xdr:pic>
      <xdr:nvPicPr>
        <xdr:cNvPr id="18" name="Picture 3">
          <a:extLst>
            <a:ext uri="{FF2B5EF4-FFF2-40B4-BE49-F238E27FC236}">
              <a16:creationId xmlns="" xmlns:a16="http://schemas.microsoft.com/office/drawing/2014/main" id="{49186695-0342-4D47-831A-2BDD35A0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4527" y="38008869"/>
          <a:ext cx="2586738" cy="198574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266014</xdr:colOff>
      <xdr:row>24</xdr:row>
      <xdr:rowOff>120135</xdr:rowOff>
    </xdr:from>
    <xdr:to>
      <xdr:col>1</xdr:col>
      <xdr:colOff>2916119</xdr:colOff>
      <xdr:row>29</xdr:row>
      <xdr:rowOff>0</xdr:rowOff>
    </xdr:to>
    <xdr:pic>
      <xdr:nvPicPr>
        <xdr:cNvPr id="20" name="Picture 6" descr="A group of black objects&#10;&#10;AI-generated content may be incorrect.">
          <a:extLst>
            <a:ext uri="{FF2B5EF4-FFF2-40B4-BE49-F238E27FC236}">
              <a16:creationId xmlns="" xmlns:a16="http://schemas.microsoft.com/office/drawing/2014/main" id="{5B409EB9-0C59-46FE-98BB-BFB22222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014" y="45363885"/>
          <a:ext cx="2650105" cy="1451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Feb%20'26%20BA%20POE%20Quote%20Sheet%20-%20202509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 9.10"/>
      <sheetName val="Sales 9.11"/>
      <sheetName val="HG Counter 9.15"/>
      <sheetName val="Item"/>
      <sheetName val="Sunny 9.11"/>
      <sheetName val="Sunny 9.9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104">
          <cell r="S104">
            <v>3.82</v>
          </cell>
        </row>
        <row r="105">
          <cell r="S105">
            <v>4</v>
          </cell>
        </row>
        <row r="106">
          <cell r="S106">
            <v>3.92</v>
          </cell>
        </row>
        <row r="107">
          <cell r="S107">
            <v>6.35</v>
          </cell>
        </row>
        <row r="120">
          <cell r="S120">
            <v>2.4</v>
          </cell>
        </row>
        <row r="125">
          <cell r="S125">
            <v>2.7</v>
          </cell>
        </row>
        <row r="128">
          <cell r="S128">
            <v>6.32</v>
          </cell>
        </row>
        <row r="129">
          <cell r="S129">
            <v>3.77</v>
          </cell>
        </row>
        <row r="130">
          <cell r="S130">
            <v>4.0199999999999996</v>
          </cell>
        </row>
        <row r="150">
          <cell r="S150">
            <v>3.42</v>
          </cell>
        </row>
        <row r="151">
          <cell r="S151">
            <v>3.67</v>
          </cell>
        </row>
        <row r="152">
          <cell r="S152">
            <v>5.89</v>
          </cell>
        </row>
      </sheetData>
      <sheetData sheetId="6">
        <row r="85">
          <cell r="Q85">
            <v>2.2200000000000002</v>
          </cell>
        </row>
        <row r="86">
          <cell r="Q86">
            <v>1.4</v>
          </cell>
        </row>
        <row r="87">
          <cell r="Q87">
            <v>1.35</v>
          </cell>
        </row>
        <row r="88">
          <cell r="Q88">
            <v>2.25</v>
          </cell>
        </row>
        <row r="89">
          <cell r="Q89">
            <v>1.35</v>
          </cell>
        </row>
        <row r="90">
          <cell r="Q90">
            <v>2.6</v>
          </cell>
        </row>
        <row r="91">
          <cell r="Q91">
            <v>2.25</v>
          </cell>
        </row>
        <row r="107">
          <cell r="Q107">
            <v>1.5</v>
          </cell>
        </row>
        <row r="108">
          <cell r="Q108">
            <v>1.4</v>
          </cell>
        </row>
        <row r="109">
          <cell r="Q109">
            <v>1.4</v>
          </cell>
        </row>
        <row r="110">
          <cell r="Q110">
            <v>2.0499999999999998</v>
          </cell>
        </row>
        <row r="112">
          <cell r="Q112">
            <v>2.6</v>
          </cell>
        </row>
        <row r="127">
          <cell r="Q127">
            <v>2.2999999999999998</v>
          </cell>
        </row>
        <row r="128">
          <cell r="Q128">
            <v>1.45</v>
          </cell>
        </row>
        <row r="129">
          <cell r="Q129">
            <v>1.32</v>
          </cell>
        </row>
        <row r="130">
          <cell r="Q130">
            <v>1.32</v>
          </cell>
        </row>
        <row r="131">
          <cell r="Q131">
            <v>2.4500000000000002</v>
          </cell>
        </row>
        <row r="132">
          <cell r="Q132">
            <v>2.12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1"/>
  <sheetViews>
    <sheetView tabSelected="1" topLeftCell="B1" zoomScale="75" zoomScaleNormal="75" workbookViewId="0">
      <selection activeCell="G15" sqref="G15"/>
    </sheetView>
  </sheetViews>
  <sheetFormatPr defaultColWidth="9.140625" defaultRowHeight="15"/>
  <cols>
    <col min="1" max="1" width="10.140625" style="1" hidden="1" customWidth="1"/>
    <col min="2" max="2" width="45.42578125" style="2" customWidth="1"/>
    <col min="3" max="3" width="14.140625" style="2" customWidth="1"/>
    <col min="4" max="4" width="17.7109375" style="2" customWidth="1"/>
    <col min="5" max="5" width="16.7109375" style="2" customWidth="1"/>
    <col min="6" max="6" width="18.28515625" style="2" customWidth="1"/>
    <col min="7" max="7" width="16.28515625" style="2" customWidth="1"/>
    <col min="8" max="8" width="24.5703125" style="2" customWidth="1"/>
    <col min="9" max="9" width="10.140625" style="2" customWidth="1"/>
    <col min="10" max="10" width="10.42578125" style="2" customWidth="1"/>
    <col min="11" max="11" width="9.85546875" style="3" customWidth="1"/>
    <col min="12" max="12" width="16.5703125" style="2" customWidth="1"/>
    <col min="13" max="13" width="9.7109375" style="2" customWidth="1"/>
    <col min="14" max="14" width="14.7109375" style="2" customWidth="1"/>
    <col min="15" max="15" width="15" style="2" customWidth="1"/>
    <col min="16" max="16" width="14.85546875" style="2" customWidth="1"/>
    <col min="17" max="17" width="12.140625" style="2" customWidth="1"/>
    <col min="18" max="18" width="8.5703125" style="5" customWidth="1"/>
    <col min="19" max="19" width="7.42578125" style="2" customWidth="1"/>
    <col min="20" max="20" width="7.85546875" style="2" customWidth="1"/>
    <col min="21" max="21" width="9.140625" style="91" customWidth="1"/>
    <col min="22" max="22" width="9.28515625" style="91" customWidth="1"/>
    <col min="23" max="23" width="7.85546875" style="91" customWidth="1"/>
    <col min="24" max="24" width="8" style="92" customWidth="1"/>
    <col min="25" max="25" width="8.28515625" style="93" customWidth="1"/>
    <col min="26" max="26" width="11.5703125" style="94" customWidth="1"/>
    <col min="27" max="27" width="11.85546875" style="92" customWidth="1"/>
    <col min="28" max="28" width="12" style="93" customWidth="1"/>
    <col min="29" max="29" width="12.140625" style="2" customWidth="1"/>
    <col min="30" max="30" width="14.5703125" style="5" customWidth="1"/>
    <col min="31" max="31" width="18" style="2" customWidth="1"/>
    <col min="32" max="32" width="9.5703125" style="4" customWidth="1"/>
    <col min="33" max="33" width="9" style="5" customWidth="1"/>
    <col min="34" max="34" width="9.28515625" style="5" customWidth="1"/>
    <col min="35" max="35" width="9.28515625" style="4" customWidth="1"/>
    <col min="36" max="36" width="9.28515625" style="5" customWidth="1"/>
    <col min="37" max="37" width="9.28515625" style="4" customWidth="1"/>
    <col min="38" max="39" width="8.5703125" style="5" customWidth="1"/>
    <col min="40" max="40" width="8.5703125" style="4" customWidth="1"/>
    <col min="41" max="42" width="8.5703125" style="5" customWidth="1"/>
    <col min="43" max="43" width="9.5703125" style="5" customWidth="1"/>
    <col min="44" max="44" width="11.5703125" style="5" customWidth="1"/>
    <col min="45" max="45" width="12.140625" style="6" customWidth="1"/>
    <col min="46" max="46" width="11.5703125" style="2" customWidth="1"/>
    <col min="47" max="47" width="12" style="2" customWidth="1"/>
    <col min="48" max="48" width="12.42578125" style="2" customWidth="1"/>
    <col min="49" max="51" width="12.42578125" style="5" customWidth="1"/>
    <col min="52" max="57" width="12.42578125" style="2" customWidth="1"/>
    <col min="58" max="16384" width="9.140625" style="2"/>
  </cols>
  <sheetData>
    <row r="1" spans="1:57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7" t="s">
        <v>28</v>
      </c>
      <c r="AD1" s="21" t="s">
        <v>29</v>
      </c>
      <c r="AE1" s="7" t="s">
        <v>30</v>
      </c>
      <c r="AF1" s="22" t="s">
        <v>31</v>
      </c>
      <c r="AG1" s="23" t="s">
        <v>32</v>
      </c>
      <c r="AH1" s="21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4" t="s">
        <v>38</v>
      </c>
      <c r="AN1" s="22" t="s">
        <v>39</v>
      </c>
      <c r="AO1" s="21" t="s">
        <v>40</v>
      </c>
      <c r="AP1" s="21" t="s">
        <v>41</v>
      </c>
      <c r="AQ1" s="25" t="s">
        <v>42</v>
      </c>
      <c r="AR1" s="26" t="s">
        <v>43</v>
      </c>
      <c r="AS1" s="27" t="s">
        <v>44</v>
      </c>
      <c r="AT1" s="28" t="s">
        <v>45</v>
      </c>
      <c r="AU1" s="26" t="s">
        <v>46</v>
      </c>
      <c r="AV1" s="7" t="s">
        <v>47</v>
      </c>
      <c r="AW1" s="21" t="s">
        <v>48</v>
      </c>
      <c r="AX1" s="21" t="s">
        <v>49</v>
      </c>
      <c r="AY1" s="21" t="s">
        <v>50</v>
      </c>
      <c r="AZ1" s="29" t="s">
        <v>51</v>
      </c>
      <c r="BA1" s="30" t="s">
        <v>52</v>
      </c>
      <c r="BB1" s="30" t="s">
        <v>53</v>
      </c>
      <c r="BC1" s="30" t="s">
        <v>54</v>
      </c>
      <c r="BD1" s="30" t="s">
        <v>55</v>
      </c>
      <c r="BE1" s="30" t="s">
        <v>56</v>
      </c>
    </row>
    <row r="2" spans="1:57" ht="24.95" customHeight="1">
      <c r="A2" s="50"/>
      <c r="B2" s="54"/>
      <c r="C2" s="51"/>
      <c r="D2" s="83" t="s">
        <v>64</v>
      </c>
      <c r="E2" s="31" t="s">
        <v>65</v>
      </c>
      <c r="F2" s="31" t="s">
        <v>57</v>
      </c>
      <c r="G2" s="69" t="s">
        <v>96</v>
      </c>
      <c r="H2" s="32" t="s">
        <v>97</v>
      </c>
      <c r="I2" s="32" t="s">
        <v>87</v>
      </c>
      <c r="J2" s="44" t="s">
        <v>88</v>
      </c>
      <c r="K2" s="44" t="s">
        <v>88</v>
      </c>
      <c r="L2" s="61" t="s">
        <v>98</v>
      </c>
      <c r="M2" s="33" t="s">
        <v>99</v>
      </c>
      <c r="N2" s="84"/>
      <c r="O2" s="84" t="s">
        <v>100</v>
      </c>
      <c r="P2" s="46" t="s">
        <v>101</v>
      </c>
      <c r="Q2" s="31" t="s">
        <v>58</v>
      </c>
      <c r="R2" s="52">
        <f>'[1]Sunny 9.9'!Q85</f>
        <v>2.2200000000000002</v>
      </c>
      <c r="S2" s="31" t="s">
        <v>59</v>
      </c>
      <c r="T2" s="47" t="s">
        <v>102</v>
      </c>
      <c r="U2" s="85">
        <v>20</v>
      </c>
      <c r="V2" s="85">
        <v>10</v>
      </c>
      <c r="W2" s="85">
        <v>21.5</v>
      </c>
      <c r="X2" s="34">
        <v>11</v>
      </c>
      <c r="Y2" s="59">
        <v>2</v>
      </c>
      <c r="Z2" s="35">
        <f t="shared" ref="Z2:Z28" si="0">IF(U2="","",U2*V2*W2/1000000)</f>
        <v>4.3E-3</v>
      </c>
      <c r="AA2" s="36">
        <v>63</v>
      </c>
      <c r="AB2" s="37">
        <f t="shared" ref="AB2:AB28" si="1">IF(Y2="","",AA2/Z2*Y2)</f>
        <v>29302.325581395347</v>
      </c>
      <c r="AC2" s="38">
        <v>2250</v>
      </c>
      <c r="AD2" s="39">
        <f t="shared" ref="AD2:AD28" si="2">IF(ISERROR(AC2/AB2),"",AC2/AB2)</f>
        <v>7.678571428571429E-2</v>
      </c>
      <c r="AE2" s="63" t="s">
        <v>66</v>
      </c>
      <c r="AF2" s="40">
        <v>0.318</v>
      </c>
      <c r="AG2" s="39">
        <f>IF(ISERROR(R2*AF2),"",R2*AF2)</f>
        <v>0.70596000000000003</v>
      </c>
      <c r="AH2" s="39">
        <f>IF(ISERROR(R2+AD2+AG2),"",R2+AD2+AG2)</f>
        <v>3.0027457142857146</v>
      </c>
      <c r="AI2" s="41">
        <v>0</v>
      </c>
      <c r="AJ2" s="39">
        <f t="shared" ref="AJ2:AJ22" si="3">IF(ISERROR(AS2*AI2),"",AS2*AI2)</f>
        <v>0</v>
      </c>
      <c r="AK2" s="86">
        <v>0.05</v>
      </c>
      <c r="AL2" s="39">
        <f t="shared" ref="AL2:AL27" si="4">IF(ISERROR(AS2*AK2),"",AS2*AK2)</f>
        <v>0.25</v>
      </c>
      <c r="AM2" s="42">
        <v>0</v>
      </c>
      <c r="AN2" s="41">
        <v>0</v>
      </c>
      <c r="AO2" s="39">
        <f t="shared" ref="AO2:AO27" si="5">IF(ISERROR(AS2*AN2),"",AS2*AN2)</f>
        <v>0</v>
      </c>
      <c r="AP2" s="39">
        <f t="shared" ref="AP2:AP27" si="6">IF(ISERROR(AJ2+AL2+AO2),"",AJ2+AL2+AO2)</f>
        <v>0.25</v>
      </c>
      <c r="AQ2" s="39">
        <f t="shared" ref="AQ2:AQ27" si="7">IF(ISERROR(AH2+AP2),"",AH2+AP2)</f>
        <v>3.2527457142857146</v>
      </c>
      <c r="AR2" s="48">
        <f t="shared" ref="AR2:AR27" si="8">IF(ISERROR((AS2-AQ2)/AS2),"",(AS2-AQ2)/AS2)</f>
        <v>0.34945085714285706</v>
      </c>
      <c r="AS2" s="73">
        <v>5</v>
      </c>
      <c r="AT2" s="51"/>
      <c r="AU2" s="48" t="str">
        <f t="shared" ref="AU2:AU28" si="9">IF(ISERROR((AT2-AS2)/AT2),"",(AT2-AS2)/AT2)</f>
        <v/>
      </c>
      <c r="AV2" s="60">
        <v>1000</v>
      </c>
      <c r="AW2" s="39">
        <f>IF(ISERROR(AQ2*AV2),"",AQ2*AV2)</f>
        <v>3252.7457142857147</v>
      </c>
      <c r="AX2" s="39">
        <f>IF(ISERROR(AS2*AV2),"",AS2*AV2)</f>
        <v>5000</v>
      </c>
      <c r="AY2" s="39">
        <f>IF(ISERROR(AT2*AV2),"",AT2*AV2)</f>
        <v>0</v>
      </c>
      <c r="AZ2" s="49" t="e">
        <f>IF(#REF!="","",#REF!*#REF!*#REF!/1000000/Y2*AV2)</f>
        <v>#REF!</v>
      </c>
      <c r="BA2" s="51"/>
      <c r="BB2" s="32"/>
      <c r="BC2" s="33" t="s">
        <v>69</v>
      </c>
      <c r="BD2" s="33" t="s">
        <v>60</v>
      </c>
      <c r="BE2" s="33" t="s">
        <v>70</v>
      </c>
    </row>
    <row r="3" spans="1:57" ht="24.95" customHeight="1">
      <c r="A3" s="50"/>
      <c r="B3" s="55"/>
      <c r="C3" s="51"/>
      <c r="D3" s="83" t="s">
        <v>64</v>
      </c>
      <c r="E3" s="31" t="s">
        <v>65</v>
      </c>
      <c r="F3" s="31" t="s">
        <v>57</v>
      </c>
      <c r="G3" s="69" t="s">
        <v>96</v>
      </c>
      <c r="H3" s="43" t="s">
        <v>71</v>
      </c>
      <c r="I3" s="43" t="s">
        <v>103</v>
      </c>
      <c r="J3" s="44" t="s">
        <v>88</v>
      </c>
      <c r="K3" s="44" t="s">
        <v>88</v>
      </c>
      <c r="L3" s="61" t="s">
        <v>104</v>
      </c>
      <c r="M3" s="33" t="s">
        <v>105</v>
      </c>
      <c r="N3" s="84"/>
      <c r="O3" s="84" t="s">
        <v>106</v>
      </c>
      <c r="P3" s="46" t="s">
        <v>107</v>
      </c>
      <c r="Q3" s="31" t="s">
        <v>58</v>
      </c>
      <c r="R3" s="52">
        <f>'[1]Sunny 9.9'!Q86</f>
        <v>1.4</v>
      </c>
      <c r="S3" s="31" t="s">
        <v>59</v>
      </c>
      <c r="T3" s="47"/>
      <c r="U3" s="65">
        <v>12</v>
      </c>
      <c r="V3" s="65">
        <v>7</v>
      </c>
      <c r="W3" s="65">
        <v>13.5</v>
      </c>
      <c r="X3" s="34">
        <v>11</v>
      </c>
      <c r="Y3" s="59">
        <v>1</v>
      </c>
      <c r="Z3" s="35">
        <f t="shared" si="0"/>
        <v>1.134E-3</v>
      </c>
      <c r="AA3" s="36">
        <v>63</v>
      </c>
      <c r="AB3" s="37">
        <f t="shared" si="1"/>
        <v>55555.555555555555</v>
      </c>
      <c r="AC3" s="38">
        <v>2250</v>
      </c>
      <c r="AD3" s="39"/>
      <c r="AE3" s="66" t="s">
        <v>73</v>
      </c>
      <c r="AF3" s="40">
        <v>0.33400000000000002</v>
      </c>
      <c r="AG3" s="39">
        <f>IF(ISERROR(R3*AF3),"",R3*AF3)</f>
        <v>0.46760000000000002</v>
      </c>
      <c r="AH3" s="39">
        <f>IF(ISERROR(R3+AD3+AG3),"",R3+AD3+AG3)</f>
        <v>1.8675999999999999</v>
      </c>
      <c r="AI3" s="41">
        <v>0</v>
      </c>
      <c r="AJ3" s="39">
        <f t="shared" si="3"/>
        <v>0</v>
      </c>
      <c r="AK3" s="86">
        <v>0.05</v>
      </c>
      <c r="AL3" s="39">
        <f t="shared" si="4"/>
        <v>0.14250000000000002</v>
      </c>
      <c r="AM3" s="42">
        <v>0</v>
      </c>
      <c r="AN3" s="41">
        <v>0</v>
      </c>
      <c r="AO3" s="39">
        <f t="shared" si="5"/>
        <v>0</v>
      </c>
      <c r="AP3" s="39">
        <f t="shared" si="6"/>
        <v>0.14250000000000002</v>
      </c>
      <c r="AQ3" s="39">
        <f t="shared" si="7"/>
        <v>2.0101</v>
      </c>
      <c r="AR3" s="48">
        <f t="shared" si="8"/>
        <v>0.29470175438596491</v>
      </c>
      <c r="AS3" s="64">
        <v>2.85</v>
      </c>
      <c r="AT3" s="51"/>
      <c r="AU3" s="48" t="str">
        <f t="shared" si="9"/>
        <v/>
      </c>
      <c r="AV3" s="60">
        <v>500</v>
      </c>
      <c r="AW3" s="39">
        <f>IF(ISERROR(AQ3*AV3),"",AQ3*AV3)</f>
        <v>1005.05</v>
      </c>
      <c r="AX3" s="39">
        <f>IF(ISERROR(AS3*AV3),"",AS3*AV3)</f>
        <v>1425</v>
      </c>
      <c r="AY3" s="39">
        <f>IF(ISERROR(AT3*AV3),"",AT3*AV3)</f>
        <v>0</v>
      </c>
      <c r="AZ3" s="49" t="e">
        <f>IF(#REF!="","",#REF!*#REF!*#REF!/1000000/Y3*AV3)</f>
        <v>#REF!</v>
      </c>
      <c r="BA3" s="51"/>
      <c r="BB3" s="33"/>
      <c r="BC3" s="33" t="s">
        <v>69</v>
      </c>
      <c r="BD3" s="33" t="s">
        <v>60</v>
      </c>
      <c r="BE3" s="33" t="s">
        <v>70</v>
      </c>
    </row>
    <row r="4" spans="1:57" ht="24.95" customHeight="1">
      <c r="A4" s="50"/>
      <c r="B4" s="55"/>
      <c r="C4" s="51"/>
      <c r="D4" s="83" t="s">
        <v>64</v>
      </c>
      <c r="E4" s="31" t="s">
        <v>65</v>
      </c>
      <c r="F4" s="31" t="s">
        <v>57</v>
      </c>
      <c r="G4" s="69" t="s">
        <v>96</v>
      </c>
      <c r="H4" s="43" t="s">
        <v>108</v>
      </c>
      <c r="I4" s="43" t="s">
        <v>74</v>
      </c>
      <c r="J4" s="44" t="s">
        <v>88</v>
      </c>
      <c r="K4" s="44" t="s">
        <v>88</v>
      </c>
      <c r="L4" s="61" t="s">
        <v>109</v>
      </c>
      <c r="M4" s="33" t="s">
        <v>110</v>
      </c>
      <c r="N4" s="84"/>
      <c r="O4" s="84" t="s">
        <v>111</v>
      </c>
      <c r="P4" s="46" t="s">
        <v>112</v>
      </c>
      <c r="Q4" s="31" t="s">
        <v>58</v>
      </c>
      <c r="R4" s="52">
        <f>'[1]Sunny 9.9'!Q87</f>
        <v>1.35</v>
      </c>
      <c r="S4" s="31" t="s">
        <v>59</v>
      </c>
      <c r="T4" s="47"/>
      <c r="U4" s="65">
        <v>8</v>
      </c>
      <c r="V4" s="65">
        <v>8</v>
      </c>
      <c r="W4" s="65">
        <v>13.5</v>
      </c>
      <c r="X4" s="34">
        <v>11</v>
      </c>
      <c r="Y4" s="59">
        <v>1</v>
      </c>
      <c r="Z4" s="35">
        <f t="shared" si="0"/>
        <v>8.6399999999999997E-4</v>
      </c>
      <c r="AA4" s="36">
        <v>63</v>
      </c>
      <c r="AB4" s="37">
        <f t="shared" si="1"/>
        <v>72916.666666666672</v>
      </c>
      <c r="AC4" s="38">
        <v>2250</v>
      </c>
      <c r="AD4" s="39"/>
      <c r="AE4" s="67" t="s">
        <v>73</v>
      </c>
      <c r="AF4" s="40">
        <v>0.33400000000000002</v>
      </c>
      <c r="AG4" s="39">
        <f>IF(ISERROR(R4*AF4),"",R4*AF4)</f>
        <v>0.45090000000000008</v>
      </c>
      <c r="AH4" s="39">
        <f>IF(ISERROR(R4+AD4+AG4),"",R4+AD4+AG4)</f>
        <v>1.8009000000000002</v>
      </c>
      <c r="AI4" s="41">
        <v>0</v>
      </c>
      <c r="AJ4" s="39">
        <f t="shared" si="3"/>
        <v>0</v>
      </c>
      <c r="AK4" s="86">
        <v>0.05</v>
      </c>
      <c r="AL4" s="39">
        <f t="shared" si="4"/>
        <v>0.14250000000000002</v>
      </c>
      <c r="AM4" s="42">
        <v>0</v>
      </c>
      <c r="AN4" s="41">
        <v>0</v>
      </c>
      <c r="AO4" s="39">
        <f t="shared" si="5"/>
        <v>0</v>
      </c>
      <c r="AP4" s="39">
        <f t="shared" si="6"/>
        <v>0.14250000000000002</v>
      </c>
      <c r="AQ4" s="39">
        <f t="shared" si="7"/>
        <v>1.9434000000000002</v>
      </c>
      <c r="AR4" s="48">
        <f t="shared" si="8"/>
        <v>0.31810526315789467</v>
      </c>
      <c r="AS4" s="64">
        <v>2.85</v>
      </c>
      <c r="AT4" s="51"/>
      <c r="AU4" s="48" t="str">
        <f t="shared" si="9"/>
        <v/>
      </c>
      <c r="AV4" s="60">
        <v>500</v>
      </c>
      <c r="AW4" s="39">
        <f>IF(ISERROR(AQ4*AV4),"",AQ4*AV4)</f>
        <v>971.70000000000016</v>
      </c>
      <c r="AX4" s="39">
        <f>IF(ISERROR(AS4*AV4),"",AS4*AV4)</f>
        <v>1425</v>
      </c>
      <c r="AY4" s="39">
        <f>IF(ISERROR(AT4*AV4),"",AT4*AV4)</f>
        <v>0</v>
      </c>
      <c r="AZ4" s="49" t="e">
        <f>IF(#REF!="","",#REF!*#REF!*#REF!/1000000/Y4*AV4)</f>
        <v>#REF!</v>
      </c>
      <c r="BA4" s="51"/>
      <c r="BB4" s="33"/>
      <c r="BC4" s="33" t="s">
        <v>69</v>
      </c>
      <c r="BD4" s="33" t="s">
        <v>60</v>
      </c>
      <c r="BE4" s="33" t="s">
        <v>70</v>
      </c>
    </row>
    <row r="5" spans="1:57" ht="24.95" customHeight="1">
      <c r="A5" s="50"/>
      <c r="B5" s="55"/>
      <c r="C5" s="51"/>
      <c r="D5" s="83" t="s">
        <v>64</v>
      </c>
      <c r="E5" s="31" t="s">
        <v>65</v>
      </c>
      <c r="F5" s="31" t="s">
        <v>57</v>
      </c>
      <c r="G5" s="69" t="s">
        <v>96</v>
      </c>
      <c r="H5" s="43" t="s">
        <v>113</v>
      </c>
      <c r="I5" s="43" t="s">
        <v>76</v>
      </c>
      <c r="J5" s="44" t="s">
        <v>88</v>
      </c>
      <c r="K5" s="44" t="s">
        <v>88</v>
      </c>
      <c r="L5" s="61" t="s">
        <v>114</v>
      </c>
      <c r="M5" s="33" t="s">
        <v>105</v>
      </c>
      <c r="N5" s="84"/>
      <c r="O5" s="84" t="s">
        <v>115</v>
      </c>
      <c r="P5" s="46" t="s">
        <v>116</v>
      </c>
      <c r="Q5" s="31" t="s">
        <v>58</v>
      </c>
      <c r="R5" s="52">
        <f>'[1]Sunny 9.9'!Q88</f>
        <v>2.25</v>
      </c>
      <c r="S5" s="31" t="s">
        <v>59</v>
      </c>
      <c r="T5" s="47"/>
      <c r="U5" s="65">
        <v>10</v>
      </c>
      <c r="V5" s="65">
        <v>10</v>
      </c>
      <c r="W5" s="65">
        <v>12.5</v>
      </c>
      <c r="X5" s="34">
        <v>11</v>
      </c>
      <c r="Y5" s="59">
        <v>1</v>
      </c>
      <c r="Z5" s="35">
        <f t="shared" si="0"/>
        <v>1.25E-3</v>
      </c>
      <c r="AA5" s="36">
        <v>63</v>
      </c>
      <c r="AB5" s="37">
        <f t="shared" si="1"/>
        <v>50400</v>
      </c>
      <c r="AC5" s="38">
        <v>2250</v>
      </c>
      <c r="AD5" s="39"/>
      <c r="AE5" s="66" t="s">
        <v>73</v>
      </c>
      <c r="AF5" s="40">
        <v>0.33400000000000002</v>
      </c>
      <c r="AG5" s="39">
        <f>IF(ISERROR(R5*AF5),"",R5*AF5)</f>
        <v>0.75150000000000006</v>
      </c>
      <c r="AH5" s="39">
        <f>IF(ISERROR(R5+AD5+AG5),"",R5+AD5+AG5)</f>
        <v>3.0015000000000001</v>
      </c>
      <c r="AI5" s="41">
        <v>0</v>
      </c>
      <c r="AJ5" s="39">
        <f t="shared" si="3"/>
        <v>0</v>
      </c>
      <c r="AK5" s="86">
        <v>0.05</v>
      </c>
      <c r="AL5" s="39">
        <f t="shared" si="4"/>
        <v>0.22500000000000001</v>
      </c>
      <c r="AM5" s="42">
        <v>0</v>
      </c>
      <c r="AN5" s="41">
        <v>0</v>
      </c>
      <c r="AO5" s="39">
        <f t="shared" si="5"/>
        <v>0</v>
      </c>
      <c r="AP5" s="39">
        <f t="shared" si="6"/>
        <v>0.22500000000000001</v>
      </c>
      <c r="AQ5" s="39">
        <f t="shared" si="7"/>
        <v>3.2265000000000001</v>
      </c>
      <c r="AR5" s="48">
        <f t="shared" si="8"/>
        <v>0.28299999999999997</v>
      </c>
      <c r="AS5" s="73">
        <v>4.5</v>
      </c>
      <c r="AT5" s="51"/>
      <c r="AU5" s="48" t="str">
        <f t="shared" si="9"/>
        <v/>
      </c>
      <c r="AV5" s="60">
        <v>500</v>
      </c>
      <c r="AW5" s="39">
        <f>IF(ISERROR(AQ5*AV5),"",AQ5*AV5)</f>
        <v>1613.25</v>
      </c>
      <c r="AX5" s="39">
        <f>IF(ISERROR(AS5*AV5),"",AS5*AV5)</f>
        <v>2250</v>
      </c>
      <c r="AY5" s="39">
        <f>IF(ISERROR(AT5*AV5),"",AT5*AV5)</f>
        <v>0</v>
      </c>
      <c r="AZ5" s="49" t="e">
        <f>IF(#REF!="","",#REF!*#REF!*#REF!/1000000/Y5*AV5)</f>
        <v>#REF!</v>
      </c>
      <c r="BA5" s="51"/>
      <c r="BB5" s="33"/>
      <c r="BC5" s="33" t="s">
        <v>69</v>
      </c>
      <c r="BD5" s="33" t="s">
        <v>60</v>
      </c>
      <c r="BE5" s="33" t="s">
        <v>70</v>
      </c>
    </row>
    <row r="6" spans="1:57" ht="24.95" customHeight="1">
      <c r="A6" s="50"/>
      <c r="B6" s="55"/>
      <c r="C6" s="51"/>
      <c r="D6" s="83" t="s">
        <v>64</v>
      </c>
      <c r="E6" s="31" t="s">
        <v>65</v>
      </c>
      <c r="F6" s="31" t="s">
        <v>57</v>
      </c>
      <c r="G6" s="69" t="s">
        <v>96</v>
      </c>
      <c r="H6" s="43" t="s">
        <v>89</v>
      </c>
      <c r="I6" s="43" t="s">
        <v>117</v>
      </c>
      <c r="J6" s="44" t="s">
        <v>88</v>
      </c>
      <c r="K6" s="44" t="s">
        <v>88</v>
      </c>
      <c r="L6" s="61" t="s">
        <v>118</v>
      </c>
      <c r="M6" s="33" t="s">
        <v>110</v>
      </c>
      <c r="N6" s="84"/>
      <c r="O6" s="84" t="s">
        <v>119</v>
      </c>
      <c r="P6" s="46" t="s">
        <v>120</v>
      </c>
      <c r="Q6" s="31" t="s">
        <v>58</v>
      </c>
      <c r="R6" s="52">
        <f>'[1]Sunny 9.9'!Q89</f>
        <v>1.35</v>
      </c>
      <c r="S6" s="31" t="s">
        <v>59</v>
      </c>
      <c r="T6" s="47"/>
      <c r="U6" s="65">
        <v>10.5</v>
      </c>
      <c r="V6" s="65">
        <v>3.5</v>
      </c>
      <c r="W6" s="65">
        <v>16</v>
      </c>
      <c r="X6" s="34">
        <v>11</v>
      </c>
      <c r="Y6" s="59">
        <v>1</v>
      </c>
      <c r="Z6" s="35">
        <f t="shared" si="0"/>
        <v>5.8799999999999998E-4</v>
      </c>
      <c r="AA6" s="36">
        <v>63</v>
      </c>
      <c r="AB6" s="37">
        <f t="shared" si="1"/>
        <v>107142.85714285714</v>
      </c>
      <c r="AC6" s="38">
        <v>2250</v>
      </c>
      <c r="AD6" s="39"/>
      <c r="AE6" s="66" t="s">
        <v>73</v>
      </c>
      <c r="AF6" s="40">
        <v>0.33400000000000002</v>
      </c>
      <c r="AG6" s="39">
        <f>IF(ISERROR(R6*AF6),"",R6*AF6)</f>
        <v>0.45090000000000008</v>
      </c>
      <c r="AH6" s="39">
        <f>IF(ISERROR(R6+AD6+AG6),"",R6+AD6+AG6)</f>
        <v>1.8009000000000002</v>
      </c>
      <c r="AI6" s="41">
        <v>0</v>
      </c>
      <c r="AJ6" s="39">
        <f t="shared" si="3"/>
        <v>0</v>
      </c>
      <c r="AK6" s="86">
        <v>0.05</v>
      </c>
      <c r="AL6" s="39">
        <f t="shared" si="4"/>
        <v>0.14250000000000002</v>
      </c>
      <c r="AM6" s="42">
        <v>0</v>
      </c>
      <c r="AN6" s="41">
        <v>0</v>
      </c>
      <c r="AO6" s="39">
        <f t="shared" si="5"/>
        <v>0</v>
      </c>
      <c r="AP6" s="39">
        <f t="shared" si="6"/>
        <v>0.14250000000000002</v>
      </c>
      <c r="AQ6" s="39">
        <f t="shared" si="7"/>
        <v>1.9434000000000002</v>
      </c>
      <c r="AR6" s="48">
        <f t="shared" si="8"/>
        <v>0.31810526315789467</v>
      </c>
      <c r="AS6" s="64">
        <v>2.85</v>
      </c>
      <c r="AT6" s="51"/>
      <c r="AU6" s="48" t="str">
        <f t="shared" si="9"/>
        <v/>
      </c>
      <c r="AV6" s="60">
        <v>500</v>
      </c>
      <c r="AW6" s="39">
        <f>IF(ISERROR(AQ6*AV6),"",AQ6*AV6)</f>
        <v>971.70000000000016</v>
      </c>
      <c r="AX6" s="39">
        <f>IF(ISERROR(AS6*AV6),"",AS6*AV6)</f>
        <v>1425</v>
      </c>
      <c r="AY6" s="39">
        <f>IF(ISERROR(AT6*AV6),"",AT6*AV6)</f>
        <v>0</v>
      </c>
      <c r="AZ6" s="49" t="e">
        <f>IF(#REF!="","",#REF!*#REF!*#REF!/1000000/Y6*AV6)</f>
        <v>#REF!</v>
      </c>
      <c r="BA6" s="51"/>
      <c r="BB6" s="33"/>
      <c r="BC6" s="33" t="s">
        <v>69</v>
      </c>
      <c r="BD6" s="33" t="s">
        <v>60</v>
      </c>
      <c r="BE6" s="33" t="s">
        <v>70</v>
      </c>
    </row>
    <row r="7" spans="1:57" ht="24.95" customHeight="1">
      <c r="A7" s="50"/>
      <c r="B7" s="55"/>
      <c r="C7" s="51"/>
      <c r="D7" s="83" t="s">
        <v>64</v>
      </c>
      <c r="E7" s="31" t="s">
        <v>65</v>
      </c>
      <c r="F7" s="31" t="s">
        <v>57</v>
      </c>
      <c r="G7" s="69" t="s">
        <v>96</v>
      </c>
      <c r="H7" s="43" t="s">
        <v>78</v>
      </c>
      <c r="I7" s="43" t="s">
        <v>78</v>
      </c>
      <c r="J7" s="44" t="s">
        <v>88</v>
      </c>
      <c r="K7" s="44" t="s">
        <v>88</v>
      </c>
      <c r="L7" s="61" t="s">
        <v>79</v>
      </c>
      <c r="M7" s="33" t="s">
        <v>121</v>
      </c>
      <c r="N7" s="84"/>
      <c r="O7" s="84" t="s">
        <v>122</v>
      </c>
      <c r="P7" s="46" t="s">
        <v>123</v>
      </c>
      <c r="Q7" s="31" t="s">
        <v>58</v>
      </c>
      <c r="R7" s="52">
        <f>'[1]Sunny 9.9'!Q90</f>
        <v>2.6</v>
      </c>
      <c r="S7" s="31" t="s">
        <v>59</v>
      </c>
      <c r="T7" s="47"/>
      <c r="U7" s="62">
        <v>15</v>
      </c>
      <c r="V7" s="62">
        <v>3.5</v>
      </c>
      <c r="W7" s="62">
        <v>27.5</v>
      </c>
      <c r="X7" s="34">
        <v>11</v>
      </c>
      <c r="Y7" s="59">
        <v>1</v>
      </c>
      <c r="Z7" s="35">
        <f t="shared" si="0"/>
        <v>1.4437499999999999E-3</v>
      </c>
      <c r="AA7" s="36">
        <v>63</v>
      </c>
      <c r="AB7" s="37">
        <f t="shared" si="1"/>
        <v>43636.36363636364</v>
      </c>
      <c r="AC7" s="38">
        <v>2250</v>
      </c>
      <c r="AD7" s="39">
        <f t="shared" si="2"/>
        <v>5.1562499999999997E-2</v>
      </c>
      <c r="AE7" s="66" t="s">
        <v>73</v>
      </c>
      <c r="AF7" s="40">
        <v>0.33400000000000002</v>
      </c>
      <c r="AG7" s="39">
        <f>IF(ISERROR(R7*AF7),"",R7*AF7)</f>
        <v>0.86840000000000006</v>
      </c>
      <c r="AH7" s="39">
        <f>IF(ISERROR(R7+AD7+AG7),"",R7+AD7+AG7)</f>
        <v>3.5199625000000001</v>
      </c>
      <c r="AI7" s="41">
        <v>0</v>
      </c>
      <c r="AJ7" s="39">
        <f t="shared" si="3"/>
        <v>0</v>
      </c>
      <c r="AK7" s="86">
        <v>0.05</v>
      </c>
      <c r="AL7" s="39">
        <f t="shared" si="4"/>
        <v>0.26250000000000001</v>
      </c>
      <c r="AM7" s="42">
        <v>0</v>
      </c>
      <c r="AN7" s="41">
        <v>0</v>
      </c>
      <c r="AO7" s="39">
        <f t="shared" si="5"/>
        <v>0</v>
      </c>
      <c r="AP7" s="39">
        <f t="shared" si="6"/>
        <v>0.26250000000000001</v>
      </c>
      <c r="AQ7" s="39">
        <f t="shared" si="7"/>
        <v>3.7824625000000003</v>
      </c>
      <c r="AR7" s="48">
        <f t="shared" si="8"/>
        <v>0.27953095238095232</v>
      </c>
      <c r="AS7" s="64">
        <v>5.25</v>
      </c>
      <c r="AT7" s="51"/>
      <c r="AU7" s="48" t="str">
        <f t="shared" si="9"/>
        <v/>
      </c>
      <c r="AV7" s="60">
        <v>1000</v>
      </c>
      <c r="AW7" s="39">
        <f>IF(ISERROR(AQ7*AV7),"",AQ7*AV7)</f>
        <v>3782.4625000000001</v>
      </c>
      <c r="AX7" s="39">
        <f>IF(ISERROR(AS7*AV7),"",AS7*AV7)</f>
        <v>5250</v>
      </c>
      <c r="AY7" s="39">
        <f>IF(ISERROR(AT7*AV7),"",AT7*AV7)</f>
        <v>0</v>
      </c>
      <c r="AZ7" s="49" t="e">
        <f>IF(#REF!="","",#REF!*#REF!*#REF!/1000000/Y7*AV7)</f>
        <v>#REF!</v>
      </c>
      <c r="BA7" s="51"/>
      <c r="BB7" s="33"/>
      <c r="BC7" s="33" t="s">
        <v>69</v>
      </c>
      <c r="BD7" s="33" t="s">
        <v>60</v>
      </c>
      <c r="BE7" s="33" t="s">
        <v>70</v>
      </c>
    </row>
    <row r="8" spans="1:57" ht="24.95" customHeight="1">
      <c r="A8" s="50"/>
      <c r="B8" s="55"/>
      <c r="C8" s="51"/>
      <c r="D8" s="83" t="s">
        <v>64</v>
      </c>
      <c r="E8" s="31" t="s">
        <v>65</v>
      </c>
      <c r="F8" s="31" t="s">
        <v>57</v>
      </c>
      <c r="G8" s="69" t="s">
        <v>96</v>
      </c>
      <c r="H8" s="43" t="s">
        <v>80</v>
      </c>
      <c r="I8" s="43" t="s">
        <v>80</v>
      </c>
      <c r="J8" s="44" t="s">
        <v>88</v>
      </c>
      <c r="K8" s="44" t="s">
        <v>88</v>
      </c>
      <c r="L8" s="61" t="s">
        <v>81</v>
      </c>
      <c r="M8" s="33" t="s">
        <v>121</v>
      </c>
      <c r="N8" s="84"/>
      <c r="O8" s="84" t="s">
        <v>124</v>
      </c>
      <c r="P8" s="46" t="s">
        <v>125</v>
      </c>
      <c r="Q8" s="31" t="s">
        <v>58</v>
      </c>
      <c r="R8" s="52">
        <f>'[1]Sunny 9.9'!Q91</f>
        <v>2.25</v>
      </c>
      <c r="S8" s="31" t="s">
        <v>59</v>
      </c>
      <c r="T8" s="47"/>
      <c r="U8" s="62">
        <v>16</v>
      </c>
      <c r="V8" s="62">
        <v>9</v>
      </c>
      <c r="W8" s="62">
        <v>12</v>
      </c>
      <c r="X8" s="34">
        <v>11</v>
      </c>
      <c r="Y8" s="59">
        <v>1</v>
      </c>
      <c r="Z8" s="35">
        <f t="shared" si="0"/>
        <v>1.7279999999999999E-3</v>
      </c>
      <c r="AA8" s="36">
        <v>63</v>
      </c>
      <c r="AB8" s="37">
        <f t="shared" si="1"/>
        <v>36458.333333333336</v>
      </c>
      <c r="AC8" s="38">
        <v>2250</v>
      </c>
      <c r="AD8" s="39">
        <f t="shared" si="2"/>
        <v>6.1714285714285708E-2</v>
      </c>
      <c r="AE8" s="66" t="s">
        <v>73</v>
      </c>
      <c r="AF8" s="40">
        <v>0.33400000000000002</v>
      </c>
      <c r="AG8" s="39">
        <f>IF(ISERROR(R8*AF8),"",R8*AF8)</f>
        <v>0.75150000000000006</v>
      </c>
      <c r="AH8" s="39">
        <f>IF(ISERROR(R8+AD8+AG8),"",R8+AD8+AG8)</f>
        <v>3.0632142857142859</v>
      </c>
      <c r="AI8" s="41">
        <v>0</v>
      </c>
      <c r="AJ8" s="39">
        <f t="shared" si="3"/>
        <v>0</v>
      </c>
      <c r="AK8" s="86">
        <v>0.05</v>
      </c>
      <c r="AL8" s="39">
        <f t="shared" si="4"/>
        <v>0.22999999999999998</v>
      </c>
      <c r="AM8" s="42">
        <v>0</v>
      </c>
      <c r="AN8" s="41">
        <v>0</v>
      </c>
      <c r="AO8" s="39">
        <f t="shared" si="5"/>
        <v>0</v>
      </c>
      <c r="AP8" s="39">
        <f t="shared" si="6"/>
        <v>0.22999999999999998</v>
      </c>
      <c r="AQ8" s="39">
        <f t="shared" si="7"/>
        <v>3.2932142857142859</v>
      </c>
      <c r="AR8" s="48">
        <f t="shared" si="8"/>
        <v>0.28408385093167693</v>
      </c>
      <c r="AS8" s="64">
        <v>4.5999999999999996</v>
      </c>
      <c r="AT8" s="51"/>
      <c r="AU8" s="48" t="str">
        <f t="shared" si="9"/>
        <v/>
      </c>
      <c r="AV8" s="60">
        <v>500</v>
      </c>
      <c r="AW8" s="39">
        <f>IF(ISERROR(AQ8*AV8),"",AQ8*AV8)</f>
        <v>1646.6071428571429</v>
      </c>
      <c r="AX8" s="39">
        <f>IF(ISERROR(AS8*AV8),"",AS8*AV8)</f>
        <v>2300</v>
      </c>
      <c r="AY8" s="39">
        <f>IF(ISERROR(AT8*AV8),"",AT8*AV8)</f>
        <v>0</v>
      </c>
      <c r="AZ8" s="49" t="e">
        <f>IF(#REF!="","",#REF!*#REF!*#REF!/1000000/Y8*AV8)</f>
        <v>#REF!</v>
      </c>
      <c r="BA8" s="51"/>
      <c r="BB8" s="33"/>
      <c r="BC8" s="33" t="s">
        <v>69</v>
      </c>
      <c r="BD8" s="33" t="s">
        <v>60</v>
      </c>
      <c r="BE8" s="33" t="s">
        <v>70</v>
      </c>
    </row>
    <row r="9" spans="1:57" ht="24.95" customHeight="1">
      <c r="A9" s="50"/>
      <c r="B9" s="55"/>
      <c r="C9" s="51"/>
      <c r="D9" s="83" t="s">
        <v>64</v>
      </c>
      <c r="E9" s="31" t="s">
        <v>65</v>
      </c>
      <c r="F9" s="31" t="s">
        <v>57</v>
      </c>
      <c r="G9" s="69" t="s">
        <v>96</v>
      </c>
      <c r="H9" s="68" t="s">
        <v>82</v>
      </c>
      <c r="I9" s="68" t="s">
        <v>82</v>
      </c>
      <c r="J9" s="44" t="s">
        <v>88</v>
      </c>
      <c r="K9" s="44" t="s">
        <v>88</v>
      </c>
      <c r="L9" s="32" t="s">
        <v>83</v>
      </c>
      <c r="M9" s="33" t="s">
        <v>121</v>
      </c>
      <c r="N9" s="84"/>
      <c r="O9" s="84" t="s">
        <v>126</v>
      </c>
      <c r="P9" s="46" t="s">
        <v>127</v>
      </c>
      <c r="Q9" s="31" t="s">
        <v>58</v>
      </c>
      <c r="R9" s="56">
        <f>'[1]Sunny 9.11'!S104</f>
        <v>3.82</v>
      </c>
      <c r="S9" s="31" t="s">
        <v>59</v>
      </c>
      <c r="T9" s="47"/>
      <c r="U9" s="34">
        <v>11</v>
      </c>
      <c r="V9" s="34">
        <v>11</v>
      </c>
      <c r="W9" s="34">
        <v>40.5</v>
      </c>
      <c r="X9" s="34">
        <v>11</v>
      </c>
      <c r="Y9" s="59">
        <v>1</v>
      </c>
      <c r="Z9" s="35">
        <f t="shared" si="0"/>
        <v>4.9005000000000003E-3</v>
      </c>
      <c r="AA9" s="36">
        <v>63</v>
      </c>
      <c r="AB9" s="37">
        <f t="shared" si="1"/>
        <v>12855.831037649219</v>
      </c>
      <c r="AC9" s="38">
        <v>2250</v>
      </c>
      <c r="AD9" s="39">
        <f t="shared" si="2"/>
        <v>0.17501785714285714</v>
      </c>
      <c r="AE9" s="66" t="s">
        <v>73</v>
      </c>
      <c r="AF9" s="40">
        <v>0.33400000000000002</v>
      </c>
      <c r="AG9" s="39">
        <f>IF(ISERROR(R9*AF9),"",R9*AF9)</f>
        <v>1.2758800000000001</v>
      </c>
      <c r="AH9" s="39">
        <f>IF(ISERROR(R9+AD9+AG9),"",R9+AD9+AG9)</f>
        <v>5.2708978571428569</v>
      </c>
      <c r="AI9" s="41">
        <v>0</v>
      </c>
      <c r="AJ9" s="39">
        <f t="shared" si="3"/>
        <v>0</v>
      </c>
      <c r="AK9" s="86">
        <v>0.05</v>
      </c>
      <c r="AL9" s="39">
        <f t="shared" si="4"/>
        <v>0.38</v>
      </c>
      <c r="AM9" s="42">
        <v>0</v>
      </c>
      <c r="AN9" s="41">
        <v>0</v>
      </c>
      <c r="AO9" s="39">
        <f t="shared" si="5"/>
        <v>0</v>
      </c>
      <c r="AP9" s="39">
        <f t="shared" si="6"/>
        <v>0.38</v>
      </c>
      <c r="AQ9" s="39">
        <f t="shared" si="7"/>
        <v>5.6508978571428568</v>
      </c>
      <c r="AR9" s="48">
        <f t="shared" si="8"/>
        <v>0.25646080827067669</v>
      </c>
      <c r="AS9" s="73">
        <v>7.6</v>
      </c>
      <c r="AT9" s="53"/>
      <c r="AU9" s="70" t="str">
        <f t="shared" si="9"/>
        <v/>
      </c>
      <c r="AV9" s="60">
        <v>500</v>
      </c>
      <c r="AW9" s="39">
        <f>IF(ISERROR(AQ9*AV9),"",AQ9*AV9)</f>
        <v>2825.4489285714285</v>
      </c>
      <c r="AX9" s="39">
        <f>IF(ISERROR(AS9*AV9),"",AS9*AV9)</f>
        <v>3800</v>
      </c>
      <c r="AY9" s="39">
        <f>IF(ISERROR(AT9*AV9),"",AT9*AV9)</f>
        <v>0</v>
      </c>
      <c r="AZ9" s="49" t="e">
        <f>IF(#REF!="","",#REF!*#REF!*#REF!/1000000/Y9*AV9)</f>
        <v>#REF!</v>
      </c>
      <c r="BA9" s="51"/>
      <c r="BB9" s="33"/>
      <c r="BC9" s="33" t="s">
        <v>69</v>
      </c>
      <c r="BD9" s="33" t="s">
        <v>60</v>
      </c>
      <c r="BE9" s="33" t="s">
        <v>70</v>
      </c>
    </row>
    <row r="10" spans="1:57" ht="24.95" customHeight="1">
      <c r="A10" s="50"/>
      <c r="B10" s="55"/>
      <c r="C10" s="51"/>
      <c r="D10" s="83" t="s">
        <v>64</v>
      </c>
      <c r="E10" s="31" t="s">
        <v>65</v>
      </c>
      <c r="F10" s="31" t="s">
        <v>57</v>
      </c>
      <c r="G10" s="69" t="s">
        <v>96</v>
      </c>
      <c r="H10" s="45" t="s">
        <v>128</v>
      </c>
      <c r="I10" s="45" t="s">
        <v>128</v>
      </c>
      <c r="J10" s="44" t="s">
        <v>88</v>
      </c>
      <c r="K10" s="44" t="s">
        <v>88</v>
      </c>
      <c r="L10" s="71" t="s">
        <v>129</v>
      </c>
      <c r="M10" s="33" t="s">
        <v>121</v>
      </c>
      <c r="N10" s="84"/>
      <c r="O10" s="84" t="s">
        <v>130</v>
      </c>
      <c r="P10" s="46" t="s">
        <v>131</v>
      </c>
      <c r="Q10" s="31" t="s">
        <v>58</v>
      </c>
      <c r="R10" s="56">
        <f>'[1]Sunny 9.11'!S105</f>
        <v>4</v>
      </c>
      <c r="S10" s="31" t="s">
        <v>59</v>
      </c>
      <c r="T10" s="47"/>
      <c r="U10" s="72">
        <v>11</v>
      </c>
      <c r="V10" s="72">
        <v>11</v>
      </c>
      <c r="W10" s="72">
        <v>32.5</v>
      </c>
      <c r="X10" s="34">
        <v>11</v>
      </c>
      <c r="Y10" s="59">
        <v>1</v>
      </c>
      <c r="Z10" s="35">
        <f t="shared" si="0"/>
        <v>3.9325000000000002E-3</v>
      </c>
      <c r="AA10" s="36">
        <v>63</v>
      </c>
      <c r="AB10" s="37">
        <f t="shared" si="1"/>
        <v>16020.343293070564</v>
      </c>
      <c r="AC10" s="38">
        <v>2250</v>
      </c>
      <c r="AD10" s="39">
        <f t="shared" si="2"/>
        <v>0.14044642857142858</v>
      </c>
      <c r="AE10" s="66" t="s">
        <v>73</v>
      </c>
      <c r="AF10" s="40">
        <v>0.33400000000000002</v>
      </c>
      <c r="AG10" s="39">
        <f>IF(ISERROR(R10*AF10),"",R10*AF10)</f>
        <v>1.3360000000000001</v>
      </c>
      <c r="AH10" s="39">
        <f>IF(ISERROR(R10+AD10+AG10),"",R10+AD10+AG10)</f>
        <v>5.4764464285714292</v>
      </c>
      <c r="AI10" s="41">
        <v>0</v>
      </c>
      <c r="AJ10" s="39">
        <f t="shared" si="3"/>
        <v>0</v>
      </c>
      <c r="AK10" s="86">
        <v>0.05</v>
      </c>
      <c r="AL10" s="39">
        <f t="shared" si="4"/>
        <v>0.38</v>
      </c>
      <c r="AM10" s="42">
        <v>0</v>
      </c>
      <c r="AN10" s="41">
        <v>0</v>
      </c>
      <c r="AO10" s="39">
        <f t="shared" si="5"/>
        <v>0</v>
      </c>
      <c r="AP10" s="39">
        <f t="shared" si="6"/>
        <v>0.38</v>
      </c>
      <c r="AQ10" s="39">
        <f t="shared" si="7"/>
        <v>5.8564464285714291</v>
      </c>
      <c r="AR10" s="48">
        <f t="shared" si="8"/>
        <v>0.22941494360902245</v>
      </c>
      <c r="AS10" s="73">
        <v>7.6</v>
      </c>
      <c r="AT10" s="53"/>
      <c r="AU10" s="70" t="str">
        <f t="shared" si="9"/>
        <v/>
      </c>
      <c r="AV10" s="60">
        <v>500</v>
      </c>
      <c r="AW10" s="39">
        <f>IF(ISERROR(AQ10*AV10),"",AQ10*AV10)</f>
        <v>2928.2232142857147</v>
      </c>
      <c r="AX10" s="39">
        <f>IF(ISERROR(AS10*AV10),"",AS10*AV10)</f>
        <v>3800</v>
      </c>
      <c r="AY10" s="39">
        <f>IF(ISERROR(AT10*AV10),"",AT10*AV10)</f>
        <v>0</v>
      </c>
      <c r="AZ10" s="49" t="e">
        <f>IF(#REF!="","",#REF!*#REF!*#REF!/1000000/Y10*AV10)</f>
        <v>#REF!</v>
      </c>
      <c r="BA10" s="51"/>
      <c r="BB10" s="32"/>
      <c r="BC10" s="33" t="s">
        <v>69</v>
      </c>
      <c r="BD10" s="33" t="s">
        <v>60</v>
      </c>
      <c r="BE10" s="33" t="s">
        <v>70</v>
      </c>
    </row>
    <row r="11" spans="1:57" ht="24.95" customHeight="1">
      <c r="A11" s="50"/>
      <c r="B11" s="55"/>
      <c r="C11" s="51"/>
      <c r="D11" s="83" t="s">
        <v>64</v>
      </c>
      <c r="E11" s="31" t="s">
        <v>65</v>
      </c>
      <c r="F11" s="31" t="s">
        <v>57</v>
      </c>
      <c r="G11" s="69" t="s">
        <v>96</v>
      </c>
      <c r="H11" s="43" t="s">
        <v>90</v>
      </c>
      <c r="I11" s="43" t="s">
        <v>90</v>
      </c>
      <c r="J11" s="44" t="s">
        <v>88</v>
      </c>
      <c r="K11" s="44" t="s">
        <v>88</v>
      </c>
      <c r="L11" s="32" t="s">
        <v>84</v>
      </c>
      <c r="M11" s="33" t="s">
        <v>121</v>
      </c>
      <c r="N11" s="84"/>
      <c r="O11" s="84" t="s">
        <v>132</v>
      </c>
      <c r="P11" s="46" t="s">
        <v>133</v>
      </c>
      <c r="Q11" s="31" t="s">
        <v>58</v>
      </c>
      <c r="R11" s="56">
        <f>'[1]Sunny 9.11'!S106</f>
        <v>3.92</v>
      </c>
      <c r="S11" s="31" t="s">
        <v>59</v>
      </c>
      <c r="T11" s="47"/>
      <c r="U11" s="34">
        <v>15.5</v>
      </c>
      <c r="V11" s="34">
        <v>15.5</v>
      </c>
      <c r="W11" s="34">
        <v>17</v>
      </c>
      <c r="X11" s="34">
        <v>11</v>
      </c>
      <c r="Y11" s="59">
        <v>1</v>
      </c>
      <c r="Z11" s="35">
        <f t="shared" si="0"/>
        <v>4.0842500000000002E-3</v>
      </c>
      <c r="AA11" s="36">
        <v>63</v>
      </c>
      <c r="AB11" s="37">
        <f t="shared" si="1"/>
        <v>15425.108649078777</v>
      </c>
      <c r="AC11" s="38">
        <v>2250</v>
      </c>
      <c r="AD11" s="39">
        <f t="shared" si="2"/>
        <v>0.14586607142857144</v>
      </c>
      <c r="AE11" s="66" t="s">
        <v>73</v>
      </c>
      <c r="AF11" s="40">
        <v>0.33400000000000002</v>
      </c>
      <c r="AG11" s="39">
        <f>IF(ISERROR(R11*AF11),"",R11*AF11)</f>
        <v>1.30928</v>
      </c>
      <c r="AH11" s="39">
        <f>IF(ISERROR(R11+AD11+AG11),"",R11+AD11+AG11)</f>
        <v>5.3751460714285715</v>
      </c>
      <c r="AI11" s="41">
        <v>0</v>
      </c>
      <c r="AJ11" s="39">
        <f t="shared" si="3"/>
        <v>0</v>
      </c>
      <c r="AK11" s="86">
        <v>0.05</v>
      </c>
      <c r="AL11" s="39">
        <f t="shared" si="4"/>
        <v>0.38</v>
      </c>
      <c r="AM11" s="42">
        <v>0</v>
      </c>
      <c r="AN11" s="41">
        <v>0</v>
      </c>
      <c r="AO11" s="39">
        <f t="shared" si="5"/>
        <v>0</v>
      </c>
      <c r="AP11" s="39">
        <f t="shared" si="6"/>
        <v>0.38</v>
      </c>
      <c r="AQ11" s="39">
        <f t="shared" si="7"/>
        <v>5.7551460714285714</v>
      </c>
      <c r="AR11" s="48">
        <f t="shared" si="8"/>
        <v>0.24274393796992477</v>
      </c>
      <c r="AS11" s="73">
        <v>7.6</v>
      </c>
      <c r="AT11" s="53"/>
      <c r="AU11" s="70" t="str">
        <f t="shared" si="9"/>
        <v/>
      </c>
      <c r="AV11" s="60">
        <v>500</v>
      </c>
      <c r="AW11" s="39">
        <f>IF(ISERROR(AQ11*AV11),"",AQ11*AV11)</f>
        <v>2877.5730357142857</v>
      </c>
      <c r="AX11" s="39">
        <f>IF(ISERROR(AS11*AV11),"",AS11*AV11)</f>
        <v>3800</v>
      </c>
      <c r="AY11" s="39">
        <f>IF(ISERROR(AT11*AV11),"",AT11*AV11)</f>
        <v>0</v>
      </c>
      <c r="AZ11" s="49" t="e">
        <f>IF(#REF!="","",#REF!*#REF!*#REF!/1000000/Y11*AV11)</f>
        <v>#REF!</v>
      </c>
      <c r="BA11" s="51"/>
      <c r="BB11" s="32"/>
      <c r="BC11" s="33" t="s">
        <v>69</v>
      </c>
      <c r="BD11" s="33" t="s">
        <v>60</v>
      </c>
      <c r="BE11" s="33" t="s">
        <v>70</v>
      </c>
    </row>
    <row r="12" spans="1:57" ht="24.95" customHeight="1">
      <c r="A12" s="50"/>
      <c r="B12" s="57"/>
      <c r="C12" s="51"/>
      <c r="D12" s="83" t="s">
        <v>64</v>
      </c>
      <c r="E12" s="31" t="s">
        <v>65</v>
      </c>
      <c r="F12" s="31" t="s">
        <v>57</v>
      </c>
      <c r="G12" s="69" t="s">
        <v>96</v>
      </c>
      <c r="H12" s="43" t="s">
        <v>85</v>
      </c>
      <c r="I12" s="43" t="s">
        <v>85</v>
      </c>
      <c r="J12" s="44" t="s">
        <v>88</v>
      </c>
      <c r="K12" s="44" t="s">
        <v>88</v>
      </c>
      <c r="L12" s="32" t="s">
        <v>134</v>
      </c>
      <c r="M12" s="33" t="s">
        <v>121</v>
      </c>
      <c r="N12" s="84"/>
      <c r="O12" s="84" t="s">
        <v>135</v>
      </c>
      <c r="P12" s="46" t="s">
        <v>136</v>
      </c>
      <c r="Q12" s="31" t="s">
        <v>58</v>
      </c>
      <c r="R12" s="56">
        <f>'[1]Sunny 9.11'!S107</f>
        <v>6.35</v>
      </c>
      <c r="S12" s="31" t="s">
        <v>59</v>
      </c>
      <c r="T12" s="47"/>
      <c r="U12" s="34">
        <v>20</v>
      </c>
      <c r="V12" s="34">
        <v>20</v>
      </c>
      <c r="W12" s="34">
        <v>27.5</v>
      </c>
      <c r="X12" s="34">
        <v>11</v>
      </c>
      <c r="Y12" s="59">
        <v>1</v>
      </c>
      <c r="Z12" s="35">
        <f t="shared" si="0"/>
        <v>1.0999999999999999E-2</v>
      </c>
      <c r="AA12" s="36">
        <v>63</v>
      </c>
      <c r="AB12" s="37">
        <f t="shared" si="1"/>
        <v>5727.2727272727279</v>
      </c>
      <c r="AC12" s="38">
        <v>2250</v>
      </c>
      <c r="AD12" s="39">
        <f t="shared" si="2"/>
        <v>0.39285714285714279</v>
      </c>
      <c r="AE12" s="66" t="s">
        <v>73</v>
      </c>
      <c r="AF12" s="40">
        <v>0.33400000000000002</v>
      </c>
      <c r="AG12" s="39">
        <f>IF(ISERROR(R12*AF12),"",R12*AF12)</f>
        <v>2.1208999999999998</v>
      </c>
      <c r="AH12" s="39">
        <f>IF(ISERROR(R12+AD12+AG12),"",R12+AD12+AG12)</f>
        <v>8.8637571428571427</v>
      </c>
      <c r="AI12" s="41">
        <v>0</v>
      </c>
      <c r="AJ12" s="39">
        <f t="shared" si="3"/>
        <v>0</v>
      </c>
      <c r="AK12" s="86">
        <v>0.05</v>
      </c>
      <c r="AL12" s="39">
        <f t="shared" si="4"/>
        <v>0.67500000000000004</v>
      </c>
      <c r="AM12" s="42">
        <v>0</v>
      </c>
      <c r="AN12" s="41">
        <v>0</v>
      </c>
      <c r="AO12" s="39">
        <f t="shared" si="5"/>
        <v>0</v>
      </c>
      <c r="AP12" s="39">
        <f t="shared" si="6"/>
        <v>0.67500000000000004</v>
      </c>
      <c r="AQ12" s="39">
        <f t="shared" si="7"/>
        <v>9.5387571428571434</v>
      </c>
      <c r="AR12" s="48">
        <f t="shared" si="8"/>
        <v>0.29342539682539681</v>
      </c>
      <c r="AS12" s="73">
        <v>13.5</v>
      </c>
      <c r="AT12" s="51"/>
      <c r="AU12" s="48" t="str">
        <f t="shared" si="9"/>
        <v/>
      </c>
      <c r="AV12" s="60">
        <v>500</v>
      </c>
      <c r="AW12" s="39">
        <f>IF(ISERROR(AQ12*AV12),"",AQ12*AV12)</f>
        <v>4769.3785714285714</v>
      </c>
      <c r="AX12" s="39">
        <f>IF(ISERROR(AS12*AV12),"",AS12*AV12)</f>
        <v>6750</v>
      </c>
      <c r="AY12" s="39">
        <f>IF(ISERROR(AT12*AV12),"",AT12*AV12)</f>
        <v>0</v>
      </c>
      <c r="AZ12" s="49" t="e">
        <f>IF(#REF!="","",#REF!*#REF!*#REF!/1000000/Y12*AV12)</f>
        <v>#REF!</v>
      </c>
      <c r="BA12" s="51"/>
      <c r="BB12" s="32"/>
      <c r="BC12" s="33" t="s">
        <v>69</v>
      </c>
      <c r="BD12" s="33" t="s">
        <v>60</v>
      </c>
      <c r="BE12" s="33" t="s">
        <v>70</v>
      </c>
    </row>
    <row r="13" spans="1:57" ht="24.95" customHeight="1">
      <c r="A13" s="50"/>
      <c r="B13" s="54"/>
      <c r="C13" s="51"/>
      <c r="D13" s="83" t="s">
        <v>64</v>
      </c>
      <c r="E13" s="31" t="s">
        <v>65</v>
      </c>
      <c r="F13" s="31" t="s">
        <v>57</v>
      </c>
      <c r="G13" s="44" t="s">
        <v>143</v>
      </c>
      <c r="H13" s="43" t="s">
        <v>144</v>
      </c>
      <c r="I13" s="43" t="s">
        <v>145</v>
      </c>
      <c r="J13" s="74" t="s">
        <v>146</v>
      </c>
      <c r="K13" s="74" t="s">
        <v>146</v>
      </c>
      <c r="L13" s="75" t="s">
        <v>147</v>
      </c>
      <c r="M13" s="43" t="s">
        <v>148</v>
      </c>
      <c r="N13" s="84"/>
      <c r="O13" s="84" t="s">
        <v>149</v>
      </c>
      <c r="P13" s="46" t="s">
        <v>150</v>
      </c>
      <c r="Q13" s="31" t="s">
        <v>58</v>
      </c>
      <c r="R13" s="56">
        <f>'[1]Sunny 9.11'!$S$120</f>
        <v>2.4</v>
      </c>
      <c r="S13" s="31" t="s">
        <v>59</v>
      </c>
      <c r="T13" s="76" t="s">
        <v>91</v>
      </c>
      <c r="U13" s="77">
        <v>17.5</v>
      </c>
      <c r="V13" s="77">
        <v>9</v>
      </c>
      <c r="W13" s="77">
        <v>20</v>
      </c>
      <c r="X13" s="34">
        <v>11</v>
      </c>
      <c r="Y13" s="59">
        <v>2</v>
      </c>
      <c r="Z13" s="35">
        <f t="shared" si="0"/>
        <v>3.15E-3</v>
      </c>
      <c r="AA13" s="36">
        <v>63</v>
      </c>
      <c r="AB13" s="37">
        <f>IF(Y13="","",AA13/Z13*Y13)</f>
        <v>40000</v>
      </c>
      <c r="AC13" s="38">
        <v>2250</v>
      </c>
      <c r="AD13" s="39">
        <f t="shared" si="2"/>
        <v>5.6250000000000001E-2</v>
      </c>
      <c r="AE13" s="63" t="s">
        <v>66</v>
      </c>
      <c r="AF13" s="40">
        <v>0.318</v>
      </c>
      <c r="AG13" s="39">
        <f>IF(ISERROR(R13*AF13),"",R13*AF13)</f>
        <v>0.76319999999999999</v>
      </c>
      <c r="AH13" s="39">
        <f>IF(ISERROR(R13+AD13+AG13),"",R13+AD13+AG13)</f>
        <v>3.2194499999999997</v>
      </c>
      <c r="AI13" s="41">
        <v>0</v>
      </c>
      <c r="AJ13" s="39">
        <f t="shared" si="3"/>
        <v>0</v>
      </c>
      <c r="AK13" s="86">
        <v>0.05</v>
      </c>
      <c r="AL13" s="39">
        <f t="shared" si="4"/>
        <v>0.25</v>
      </c>
      <c r="AM13" s="42">
        <v>0</v>
      </c>
      <c r="AN13" s="41">
        <v>0</v>
      </c>
      <c r="AO13" s="39">
        <f t="shared" si="5"/>
        <v>0</v>
      </c>
      <c r="AP13" s="39">
        <f t="shared" si="6"/>
        <v>0.25</v>
      </c>
      <c r="AQ13" s="39">
        <f t="shared" si="7"/>
        <v>3.4694499999999997</v>
      </c>
      <c r="AR13" s="48">
        <f t="shared" si="8"/>
        <v>0.30611000000000005</v>
      </c>
      <c r="AS13" s="73">
        <v>5</v>
      </c>
      <c r="AT13" s="53"/>
      <c r="AU13" s="70" t="str">
        <f t="shared" si="9"/>
        <v/>
      </c>
      <c r="AV13" s="60">
        <v>1000</v>
      </c>
      <c r="AW13" s="39">
        <f>IF(ISERROR(AQ13*AV13),"",AQ13*AV13)</f>
        <v>3469.45</v>
      </c>
      <c r="AX13" s="39">
        <f>IF(ISERROR(AS13*AV13),"",AS13*AV13)</f>
        <v>5000</v>
      </c>
      <c r="AY13" s="39">
        <f>IF(ISERROR(AT13*AV13),"",AT13*AV13)</f>
        <v>0</v>
      </c>
      <c r="AZ13" s="49" t="e">
        <f>IF(#REF!="","",#REF!*#REF!*#REF!/1000000/Y13*AV13)</f>
        <v>#REF!</v>
      </c>
      <c r="BA13" s="51"/>
      <c r="BB13" s="32"/>
      <c r="BC13" s="33" t="s">
        <v>69</v>
      </c>
      <c r="BD13" s="33" t="s">
        <v>60</v>
      </c>
      <c r="BE13" s="33" t="s">
        <v>151</v>
      </c>
    </row>
    <row r="14" spans="1:57" ht="24.95" customHeight="1">
      <c r="A14" s="50"/>
      <c r="B14" s="55"/>
      <c r="C14" s="51"/>
      <c r="D14" s="83" t="s">
        <v>64</v>
      </c>
      <c r="E14" s="31" t="s">
        <v>65</v>
      </c>
      <c r="F14" s="31" t="s">
        <v>57</v>
      </c>
      <c r="G14" s="44" t="s">
        <v>143</v>
      </c>
      <c r="H14" s="43" t="s">
        <v>152</v>
      </c>
      <c r="I14" s="43" t="s">
        <v>67</v>
      </c>
      <c r="J14" s="74" t="s">
        <v>146</v>
      </c>
      <c r="K14" s="74" t="s">
        <v>146</v>
      </c>
      <c r="L14" s="75" t="s">
        <v>72</v>
      </c>
      <c r="M14" s="43" t="s">
        <v>148</v>
      </c>
      <c r="N14" s="84"/>
      <c r="O14" s="84" t="s">
        <v>153</v>
      </c>
      <c r="P14" s="46" t="s">
        <v>154</v>
      </c>
      <c r="Q14" s="31" t="s">
        <v>58</v>
      </c>
      <c r="R14" s="52">
        <f>'[1]Sunny 9.9'!Q107</f>
        <v>1.5</v>
      </c>
      <c r="S14" s="31" t="s">
        <v>59</v>
      </c>
      <c r="T14" s="76"/>
      <c r="U14" s="78">
        <v>12.5</v>
      </c>
      <c r="V14" s="78">
        <v>7.5</v>
      </c>
      <c r="W14" s="78">
        <v>13</v>
      </c>
      <c r="X14" s="34">
        <v>11</v>
      </c>
      <c r="Y14" s="59">
        <v>1</v>
      </c>
      <c r="Z14" s="35">
        <f t="shared" si="0"/>
        <v>1.21875E-3</v>
      </c>
      <c r="AA14" s="36">
        <v>63</v>
      </c>
      <c r="AB14" s="37">
        <f t="shared" si="1"/>
        <v>51692.307692307695</v>
      </c>
      <c r="AC14" s="38">
        <v>2250</v>
      </c>
      <c r="AD14" s="39"/>
      <c r="AE14" s="66" t="s">
        <v>73</v>
      </c>
      <c r="AF14" s="40">
        <v>0.33400000000000002</v>
      </c>
      <c r="AG14" s="39">
        <f>IF(ISERROR(R14*AF14),"",R14*AF14)</f>
        <v>0.501</v>
      </c>
      <c r="AH14" s="39">
        <f>IF(ISERROR(R14+AD14+AG14),"",R14+AD14+AG14)</f>
        <v>2.0009999999999999</v>
      </c>
      <c r="AI14" s="41">
        <v>0</v>
      </c>
      <c r="AJ14" s="39">
        <f t="shared" si="3"/>
        <v>0</v>
      </c>
      <c r="AK14" s="86">
        <v>0.05</v>
      </c>
      <c r="AL14" s="39">
        <f t="shared" si="4"/>
        <v>0.1575</v>
      </c>
      <c r="AM14" s="42">
        <v>0</v>
      </c>
      <c r="AN14" s="41">
        <v>0</v>
      </c>
      <c r="AO14" s="39">
        <f t="shared" si="5"/>
        <v>0</v>
      </c>
      <c r="AP14" s="39">
        <f t="shared" si="6"/>
        <v>0.1575</v>
      </c>
      <c r="AQ14" s="39">
        <f t="shared" si="7"/>
        <v>2.1585000000000001</v>
      </c>
      <c r="AR14" s="48">
        <f t="shared" si="8"/>
        <v>0.31476190476190474</v>
      </c>
      <c r="AS14" s="64">
        <v>3.15</v>
      </c>
      <c r="AT14" s="51"/>
      <c r="AU14" s="48" t="str">
        <f t="shared" si="9"/>
        <v/>
      </c>
      <c r="AV14" s="60">
        <v>500</v>
      </c>
      <c r="AW14" s="39">
        <f>IF(ISERROR(AQ14*AV14),"",AQ14*AV14)</f>
        <v>1079.25</v>
      </c>
      <c r="AX14" s="39">
        <f>IF(ISERROR(AS14*AV14),"",AS14*AV14)</f>
        <v>1575</v>
      </c>
      <c r="AY14" s="39">
        <f>IF(ISERROR(AT14*AV14),"",AT14*AV14)</f>
        <v>0</v>
      </c>
      <c r="AZ14" s="49" t="e">
        <f>IF(#REF!="","",#REF!*#REF!*#REF!/1000000/Y14*AV14)</f>
        <v>#REF!</v>
      </c>
      <c r="BA14" s="51"/>
      <c r="BB14" s="32"/>
      <c r="BC14" s="33" t="s">
        <v>69</v>
      </c>
      <c r="BD14" s="33" t="s">
        <v>60</v>
      </c>
      <c r="BE14" s="33" t="s">
        <v>155</v>
      </c>
    </row>
    <row r="15" spans="1:57" ht="24.95" customHeight="1">
      <c r="A15" s="50"/>
      <c r="B15" s="55"/>
      <c r="C15" s="51"/>
      <c r="D15" s="83" t="s">
        <v>64</v>
      </c>
      <c r="E15" s="31" t="s">
        <v>65</v>
      </c>
      <c r="F15" s="31" t="s">
        <v>57</v>
      </c>
      <c r="G15" s="44" t="s">
        <v>143</v>
      </c>
      <c r="H15" s="43" t="s">
        <v>156</v>
      </c>
      <c r="I15" s="43" t="s">
        <v>61</v>
      </c>
      <c r="J15" s="74" t="s">
        <v>146</v>
      </c>
      <c r="K15" s="74" t="s">
        <v>146</v>
      </c>
      <c r="L15" s="75" t="s">
        <v>75</v>
      </c>
      <c r="M15" s="43" t="s">
        <v>148</v>
      </c>
      <c r="N15" s="84"/>
      <c r="O15" s="84" t="s">
        <v>157</v>
      </c>
      <c r="P15" s="46" t="s">
        <v>158</v>
      </c>
      <c r="Q15" s="31" t="s">
        <v>58</v>
      </c>
      <c r="R15" s="52">
        <f>'[1]Sunny 9.9'!Q108</f>
        <v>1.4</v>
      </c>
      <c r="S15" s="31" t="s">
        <v>59</v>
      </c>
      <c r="T15" s="76"/>
      <c r="U15" s="78">
        <v>9</v>
      </c>
      <c r="V15" s="78">
        <v>9</v>
      </c>
      <c r="W15" s="78">
        <v>13</v>
      </c>
      <c r="X15" s="34">
        <v>11</v>
      </c>
      <c r="Y15" s="59">
        <v>1</v>
      </c>
      <c r="Z15" s="35">
        <f t="shared" si="0"/>
        <v>1.0529999999999999E-3</v>
      </c>
      <c r="AA15" s="36">
        <v>63</v>
      </c>
      <c r="AB15" s="37">
        <f t="shared" si="1"/>
        <v>59829.059829059835</v>
      </c>
      <c r="AC15" s="38">
        <v>2250</v>
      </c>
      <c r="AD15" s="39"/>
      <c r="AE15" s="67" t="s">
        <v>73</v>
      </c>
      <c r="AF15" s="40">
        <v>0.33400000000000002</v>
      </c>
      <c r="AG15" s="39">
        <f>IF(ISERROR(R15*AF15),"",R15*AF15)</f>
        <v>0.46760000000000002</v>
      </c>
      <c r="AH15" s="39">
        <f>IF(ISERROR(R15+AD15+AG15),"",R15+AD15+AG15)</f>
        <v>1.8675999999999999</v>
      </c>
      <c r="AI15" s="41">
        <v>0</v>
      </c>
      <c r="AJ15" s="39">
        <f t="shared" si="3"/>
        <v>0</v>
      </c>
      <c r="AK15" s="86">
        <v>0.05</v>
      </c>
      <c r="AL15" s="39">
        <f t="shared" si="4"/>
        <v>0.1575</v>
      </c>
      <c r="AM15" s="42">
        <v>0</v>
      </c>
      <c r="AN15" s="41">
        <v>0</v>
      </c>
      <c r="AO15" s="39">
        <f t="shared" si="5"/>
        <v>0</v>
      </c>
      <c r="AP15" s="39">
        <f t="shared" si="6"/>
        <v>0.1575</v>
      </c>
      <c r="AQ15" s="39">
        <f t="shared" si="7"/>
        <v>2.0251000000000001</v>
      </c>
      <c r="AR15" s="48">
        <f t="shared" si="8"/>
        <v>0.35711111111111105</v>
      </c>
      <c r="AS15" s="64">
        <v>3.15</v>
      </c>
      <c r="AT15" s="51"/>
      <c r="AU15" s="48" t="str">
        <f t="shared" si="9"/>
        <v/>
      </c>
      <c r="AV15" s="60">
        <v>500</v>
      </c>
      <c r="AW15" s="39">
        <f>IF(ISERROR(AQ15*AV15),"",AQ15*AV15)</f>
        <v>1012.5500000000001</v>
      </c>
      <c r="AX15" s="39">
        <f>IF(ISERROR(AS15*AV15),"",AS15*AV15)</f>
        <v>1575</v>
      </c>
      <c r="AY15" s="39">
        <f>IF(ISERROR(AT15*AV15),"",AT15*AV15)</f>
        <v>0</v>
      </c>
      <c r="AZ15" s="49" t="e">
        <f>IF(#REF!="","",#REF!*#REF!*#REF!/1000000/Y15*AV15)</f>
        <v>#REF!</v>
      </c>
      <c r="BA15" s="51"/>
      <c r="BB15" s="32"/>
      <c r="BC15" s="33" t="s">
        <v>69</v>
      </c>
      <c r="BD15" s="33" t="s">
        <v>60</v>
      </c>
      <c r="BE15" s="33" t="s">
        <v>92</v>
      </c>
    </row>
    <row r="16" spans="1:57" ht="24.95" customHeight="1">
      <c r="A16" s="50"/>
      <c r="B16" s="55"/>
      <c r="C16" s="51"/>
      <c r="D16" s="83" t="s">
        <v>64</v>
      </c>
      <c r="E16" s="31" t="s">
        <v>65</v>
      </c>
      <c r="F16" s="31" t="s">
        <v>57</v>
      </c>
      <c r="G16" s="44" t="s">
        <v>143</v>
      </c>
      <c r="H16" s="43" t="s">
        <v>89</v>
      </c>
      <c r="I16" s="43" t="s">
        <v>62</v>
      </c>
      <c r="J16" s="74" t="s">
        <v>146</v>
      </c>
      <c r="K16" s="74" t="s">
        <v>146</v>
      </c>
      <c r="L16" s="75" t="s">
        <v>77</v>
      </c>
      <c r="M16" s="43" t="s">
        <v>148</v>
      </c>
      <c r="N16" s="84"/>
      <c r="O16" s="84" t="s">
        <v>159</v>
      </c>
      <c r="P16" s="46" t="s">
        <v>160</v>
      </c>
      <c r="Q16" s="31" t="s">
        <v>58</v>
      </c>
      <c r="R16" s="52">
        <f>'[1]Sunny 9.9'!Q109</f>
        <v>1.4</v>
      </c>
      <c r="S16" s="31" t="s">
        <v>59</v>
      </c>
      <c r="T16" s="76"/>
      <c r="U16" s="78">
        <v>15.5</v>
      </c>
      <c r="V16" s="78">
        <v>4</v>
      </c>
      <c r="W16" s="78">
        <v>11.5</v>
      </c>
      <c r="X16" s="34">
        <v>11</v>
      </c>
      <c r="Y16" s="59">
        <v>1</v>
      </c>
      <c r="Z16" s="35">
        <f t="shared" si="0"/>
        <v>7.1299999999999998E-4</v>
      </c>
      <c r="AA16" s="36">
        <v>63</v>
      </c>
      <c r="AB16" s="37">
        <f t="shared" si="1"/>
        <v>88359.046283309959</v>
      </c>
      <c r="AC16" s="38">
        <v>2250</v>
      </c>
      <c r="AD16" s="39"/>
      <c r="AE16" s="66" t="s">
        <v>73</v>
      </c>
      <c r="AF16" s="40">
        <v>0.33400000000000002</v>
      </c>
      <c r="AG16" s="39">
        <f>IF(ISERROR(R16*AF16),"",R16*AF16)</f>
        <v>0.46760000000000002</v>
      </c>
      <c r="AH16" s="39">
        <f>IF(ISERROR(R16+AD16+AG16),"",R16+AD16+AG16)</f>
        <v>1.8675999999999999</v>
      </c>
      <c r="AI16" s="41">
        <v>0</v>
      </c>
      <c r="AJ16" s="39">
        <f t="shared" si="3"/>
        <v>0</v>
      </c>
      <c r="AK16" s="86">
        <v>0.05</v>
      </c>
      <c r="AL16" s="39">
        <f t="shared" si="4"/>
        <v>0.15000000000000002</v>
      </c>
      <c r="AM16" s="42">
        <v>0</v>
      </c>
      <c r="AN16" s="41">
        <v>0</v>
      </c>
      <c r="AO16" s="39">
        <f t="shared" si="5"/>
        <v>0</v>
      </c>
      <c r="AP16" s="39">
        <f t="shared" si="6"/>
        <v>0.15000000000000002</v>
      </c>
      <c r="AQ16" s="39">
        <f t="shared" si="7"/>
        <v>2.0175999999999998</v>
      </c>
      <c r="AR16" s="48">
        <f t="shared" si="8"/>
        <v>0.32746666666666674</v>
      </c>
      <c r="AS16" s="73">
        <v>3</v>
      </c>
      <c r="AT16" s="53"/>
      <c r="AU16" s="70" t="str">
        <f t="shared" si="9"/>
        <v/>
      </c>
      <c r="AV16" s="60">
        <v>500</v>
      </c>
      <c r="AW16" s="39">
        <f>IF(ISERROR(AQ16*AV16),"",AQ16*AV16)</f>
        <v>1008.8</v>
      </c>
      <c r="AX16" s="39">
        <f>IF(ISERROR(AS16*AV16),"",AS16*AV16)</f>
        <v>1500</v>
      </c>
      <c r="AY16" s="39">
        <f>IF(ISERROR(AT16*AV16),"",AT16*AV16)</f>
        <v>0</v>
      </c>
      <c r="AZ16" s="49" t="e">
        <f>IF(#REF!="","",#REF!*#REF!*#REF!/1000000/Y16*AV16)</f>
        <v>#REF!</v>
      </c>
      <c r="BA16" s="51"/>
      <c r="BB16" s="32"/>
      <c r="BC16" s="33" t="s">
        <v>69</v>
      </c>
      <c r="BD16" s="33" t="s">
        <v>60</v>
      </c>
      <c r="BE16" s="33" t="s">
        <v>161</v>
      </c>
    </row>
    <row r="17" spans="1:57" ht="24.95" customHeight="1">
      <c r="A17" s="50"/>
      <c r="B17" s="55"/>
      <c r="C17" s="51"/>
      <c r="D17" s="83" t="s">
        <v>64</v>
      </c>
      <c r="E17" s="31" t="s">
        <v>65</v>
      </c>
      <c r="F17" s="31" t="s">
        <v>57</v>
      </c>
      <c r="G17" s="44" t="s">
        <v>143</v>
      </c>
      <c r="H17" s="43" t="s">
        <v>76</v>
      </c>
      <c r="I17" s="43" t="s">
        <v>93</v>
      </c>
      <c r="J17" s="74" t="s">
        <v>146</v>
      </c>
      <c r="K17" s="74" t="s">
        <v>146</v>
      </c>
      <c r="L17" s="75" t="s">
        <v>162</v>
      </c>
      <c r="M17" s="43" t="s">
        <v>148</v>
      </c>
      <c r="N17" s="84"/>
      <c r="O17" s="84" t="s">
        <v>163</v>
      </c>
      <c r="P17" s="46" t="s">
        <v>164</v>
      </c>
      <c r="Q17" s="31" t="s">
        <v>58</v>
      </c>
      <c r="R17" s="52">
        <f>'[1]Sunny 9.9'!Q110</f>
        <v>2.0499999999999998</v>
      </c>
      <c r="S17" s="31" t="s">
        <v>59</v>
      </c>
      <c r="T17" s="76"/>
      <c r="U17" s="79">
        <v>11.5</v>
      </c>
      <c r="V17" s="79">
        <v>11.5</v>
      </c>
      <c r="W17" s="79">
        <v>13.5</v>
      </c>
      <c r="X17" s="34">
        <v>11</v>
      </c>
      <c r="Y17" s="59">
        <v>1</v>
      </c>
      <c r="Z17" s="35">
        <f t="shared" si="0"/>
        <v>1.7853750000000001E-3</v>
      </c>
      <c r="AA17" s="36">
        <v>63</v>
      </c>
      <c r="AB17" s="37">
        <f t="shared" si="1"/>
        <v>35286.704473850034</v>
      </c>
      <c r="AC17" s="38">
        <v>2250</v>
      </c>
      <c r="AD17" s="39"/>
      <c r="AE17" s="66" t="s">
        <v>73</v>
      </c>
      <c r="AF17" s="40">
        <v>0.33400000000000002</v>
      </c>
      <c r="AG17" s="39">
        <f>IF(ISERROR(R17*AF17),"",R17*AF17)</f>
        <v>0.68469999999999998</v>
      </c>
      <c r="AH17" s="39">
        <f>IF(ISERROR(R17+AD17+AG17),"",R17+AD17+AG17)</f>
        <v>2.7346999999999997</v>
      </c>
      <c r="AI17" s="41">
        <v>0</v>
      </c>
      <c r="AJ17" s="39">
        <f t="shared" si="3"/>
        <v>0</v>
      </c>
      <c r="AK17" s="86">
        <v>0.05</v>
      </c>
      <c r="AL17" s="39">
        <f t="shared" si="4"/>
        <v>0.215</v>
      </c>
      <c r="AM17" s="42">
        <v>0</v>
      </c>
      <c r="AN17" s="41">
        <v>0</v>
      </c>
      <c r="AO17" s="39">
        <f t="shared" si="5"/>
        <v>0</v>
      </c>
      <c r="AP17" s="39">
        <f t="shared" si="6"/>
        <v>0.215</v>
      </c>
      <c r="AQ17" s="39">
        <f t="shared" si="7"/>
        <v>2.9496999999999995</v>
      </c>
      <c r="AR17" s="48">
        <f t="shared" si="8"/>
        <v>0.31402325581395357</v>
      </c>
      <c r="AS17" s="73">
        <v>4.3</v>
      </c>
      <c r="AT17" s="53"/>
      <c r="AU17" s="70" t="str">
        <f t="shared" si="9"/>
        <v/>
      </c>
      <c r="AV17" s="60">
        <v>500</v>
      </c>
      <c r="AW17" s="39">
        <f>IF(ISERROR(AQ17*AV17),"",AQ17*AV17)</f>
        <v>1474.8499999999997</v>
      </c>
      <c r="AX17" s="39">
        <f>IF(ISERROR(AS17*AV17),"",AS17*AV17)</f>
        <v>2150</v>
      </c>
      <c r="AY17" s="39">
        <f>IF(ISERROR(AT17*AV17),"",AT17*AV17)</f>
        <v>0</v>
      </c>
      <c r="AZ17" s="49" t="e">
        <f>IF(#REF!="","",#REF!*#REF!*#REF!/1000000/Y17*AV17)</f>
        <v>#REF!</v>
      </c>
      <c r="BA17" s="51"/>
      <c r="BB17" s="32"/>
      <c r="BC17" s="33" t="s">
        <v>69</v>
      </c>
      <c r="BD17" s="33" t="s">
        <v>60</v>
      </c>
      <c r="BE17" s="33" t="s">
        <v>155</v>
      </c>
    </row>
    <row r="18" spans="1:57" ht="24.95" customHeight="1">
      <c r="A18" s="50"/>
      <c r="B18" s="55"/>
      <c r="C18" s="51"/>
      <c r="D18" s="83" t="s">
        <v>64</v>
      </c>
      <c r="E18" s="31" t="s">
        <v>65</v>
      </c>
      <c r="F18" s="31" t="s">
        <v>57</v>
      </c>
      <c r="G18" s="44" t="s">
        <v>143</v>
      </c>
      <c r="H18" s="43" t="s">
        <v>165</v>
      </c>
      <c r="I18" s="43" t="s">
        <v>63</v>
      </c>
      <c r="J18" s="74" t="s">
        <v>146</v>
      </c>
      <c r="K18" s="74" t="s">
        <v>146</v>
      </c>
      <c r="L18" s="75" t="s">
        <v>79</v>
      </c>
      <c r="M18" s="43" t="s">
        <v>148</v>
      </c>
      <c r="N18" s="84"/>
      <c r="O18" s="84" t="s">
        <v>166</v>
      </c>
      <c r="P18" s="46" t="s">
        <v>167</v>
      </c>
      <c r="Q18" s="31" t="s">
        <v>58</v>
      </c>
      <c r="R18" s="56">
        <f>'[1]Sunny 9.11'!$S$125</f>
        <v>2.7</v>
      </c>
      <c r="S18" s="31" t="s">
        <v>59</v>
      </c>
      <c r="T18" s="76"/>
      <c r="U18" s="80">
        <v>27.5</v>
      </c>
      <c r="V18" s="80">
        <v>4.5</v>
      </c>
      <c r="W18" s="80">
        <v>15.5</v>
      </c>
      <c r="X18" s="34">
        <v>11</v>
      </c>
      <c r="Y18" s="59">
        <v>1</v>
      </c>
      <c r="Z18" s="35">
        <f t="shared" si="0"/>
        <v>1.9181249999999999E-3</v>
      </c>
      <c r="AA18" s="36">
        <v>63</v>
      </c>
      <c r="AB18" s="37">
        <f t="shared" si="1"/>
        <v>32844.574780058654</v>
      </c>
      <c r="AC18" s="38">
        <v>2250</v>
      </c>
      <c r="AD18" s="39">
        <f t="shared" si="2"/>
        <v>6.8504464285714273E-2</v>
      </c>
      <c r="AE18" s="66" t="s">
        <v>73</v>
      </c>
      <c r="AF18" s="40">
        <v>0.33400000000000002</v>
      </c>
      <c r="AG18" s="39">
        <f>IF(ISERROR(R18*AF18),"",R18*AF18)</f>
        <v>0.90180000000000016</v>
      </c>
      <c r="AH18" s="39">
        <f>IF(ISERROR(R18+AD18+AG18),"",R18+AD18+AG18)</f>
        <v>3.6703044642857146</v>
      </c>
      <c r="AI18" s="41">
        <v>0</v>
      </c>
      <c r="AJ18" s="39">
        <f t="shared" si="3"/>
        <v>0</v>
      </c>
      <c r="AK18" s="86">
        <v>0.05</v>
      </c>
      <c r="AL18" s="39">
        <f t="shared" si="4"/>
        <v>0.26</v>
      </c>
      <c r="AM18" s="42">
        <v>0</v>
      </c>
      <c r="AN18" s="41">
        <v>0</v>
      </c>
      <c r="AO18" s="39">
        <f t="shared" si="5"/>
        <v>0</v>
      </c>
      <c r="AP18" s="39">
        <f t="shared" si="6"/>
        <v>0.26</v>
      </c>
      <c r="AQ18" s="39">
        <f t="shared" si="7"/>
        <v>3.9303044642857143</v>
      </c>
      <c r="AR18" s="48">
        <f t="shared" si="8"/>
        <v>0.24417221840659342</v>
      </c>
      <c r="AS18" s="73">
        <v>5.2</v>
      </c>
      <c r="AT18" s="53"/>
      <c r="AU18" s="70" t="str">
        <f t="shared" si="9"/>
        <v/>
      </c>
      <c r="AV18" s="60">
        <v>1000</v>
      </c>
      <c r="AW18" s="39">
        <f>IF(ISERROR(AQ18*AV18),"",AQ18*AV18)</f>
        <v>3930.3044642857144</v>
      </c>
      <c r="AX18" s="39">
        <f>IF(ISERROR(AS18*AV18),"",AS18*AV18)</f>
        <v>5200</v>
      </c>
      <c r="AY18" s="39">
        <f>IF(ISERROR(AT18*AV18),"",AT18*AV18)</f>
        <v>0</v>
      </c>
      <c r="AZ18" s="49" t="e">
        <f>IF(#REF!="","",#REF!*#REF!*#REF!/1000000/Y18*AV18)</f>
        <v>#REF!</v>
      </c>
      <c r="BA18" s="51"/>
      <c r="BB18" s="32"/>
      <c r="BC18" s="33" t="s">
        <v>69</v>
      </c>
      <c r="BD18" s="33" t="s">
        <v>60</v>
      </c>
      <c r="BE18" s="33" t="s">
        <v>155</v>
      </c>
    </row>
    <row r="19" spans="1:57" ht="24.95" customHeight="1">
      <c r="A19" s="50"/>
      <c r="B19" s="55"/>
      <c r="C19" s="51"/>
      <c r="D19" s="83" t="s">
        <v>64</v>
      </c>
      <c r="E19" s="31" t="s">
        <v>65</v>
      </c>
      <c r="F19" s="31" t="s">
        <v>57</v>
      </c>
      <c r="G19" s="44" t="s">
        <v>143</v>
      </c>
      <c r="H19" s="81" t="s">
        <v>94</v>
      </c>
      <c r="I19" s="81" t="s">
        <v>95</v>
      </c>
      <c r="J19" s="74" t="s">
        <v>146</v>
      </c>
      <c r="K19" s="74" t="s">
        <v>146</v>
      </c>
      <c r="L19" s="75" t="s">
        <v>81</v>
      </c>
      <c r="M19" s="43" t="s">
        <v>148</v>
      </c>
      <c r="N19" s="84"/>
      <c r="O19" s="84" t="s">
        <v>168</v>
      </c>
      <c r="P19" s="46" t="s">
        <v>169</v>
      </c>
      <c r="Q19" s="31" t="s">
        <v>58</v>
      </c>
      <c r="R19" s="52">
        <f>'[1]Sunny 9.9'!Q112</f>
        <v>2.6</v>
      </c>
      <c r="S19" s="31" t="s">
        <v>59</v>
      </c>
      <c r="T19" s="76"/>
      <c r="U19" s="82">
        <v>16</v>
      </c>
      <c r="V19" s="82">
        <v>9</v>
      </c>
      <c r="W19" s="82">
        <v>11.5</v>
      </c>
      <c r="X19" s="34">
        <v>11</v>
      </c>
      <c r="Y19" s="59">
        <v>1</v>
      </c>
      <c r="Z19" s="35">
        <f t="shared" si="0"/>
        <v>1.6559999999999999E-3</v>
      </c>
      <c r="AA19" s="36">
        <v>63</v>
      </c>
      <c r="AB19" s="37">
        <f t="shared" si="1"/>
        <v>38043.478260869568</v>
      </c>
      <c r="AC19" s="38">
        <v>2250</v>
      </c>
      <c r="AD19" s="39">
        <f t="shared" si="2"/>
        <v>5.9142857142857136E-2</v>
      </c>
      <c r="AE19" s="66" t="s">
        <v>73</v>
      </c>
      <c r="AF19" s="40">
        <v>0.33400000000000002</v>
      </c>
      <c r="AG19" s="39">
        <f>IF(ISERROR(R19*AF19),"",R19*AF19)</f>
        <v>0.86840000000000006</v>
      </c>
      <c r="AH19" s="39">
        <f>IF(ISERROR(R19+AD19+AG19),"",R19+AD19+AG19)</f>
        <v>3.5275428571428575</v>
      </c>
      <c r="AI19" s="41">
        <v>0</v>
      </c>
      <c r="AJ19" s="39">
        <f t="shared" si="3"/>
        <v>0</v>
      </c>
      <c r="AK19" s="86">
        <v>0.05</v>
      </c>
      <c r="AL19" s="39">
        <f t="shared" si="4"/>
        <v>0.25750000000000001</v>
      </c>
      <c r="AM19" s="42">
        <v>0</v>
      </c>
      <c r="AN19" s="41">
        <v>0</v>
      </c>
      <c r="AO19" s="39">
        <f t="shared" si="5"/>
        <v>0</v>
      </c>
      <c r="AP19" s="39">
        <f t="shared" si="6"/>
        <v>0.25750000000000001</v>
      </c>
      <c r="AQ19" s="39">
        <f t="shared" si="7"/>
        <v>3.7850428571428574</v>
      </c>
      <c r="AR19" s="48">
        <f t="shared" si="8"/>
        <v>0.26504022191400833</v>
      </c>
      <c r="AS19" s="64">
        <v>5.15</v>
      </c>
      <c r="AT19" s="51"/>
      <c r="AU19" s="48" t="str">
        <f t="shared" si="9"/>
        <v/>
      </c>
      <c r="AV19" s="60">
        <v>500</v>
      </c>
      <c r="AW19" s="39">
        <f>IF(ISERROR(AQ19*AV19),"",AQ19*AV19)</f>
        <v>1892.5214285714287</v>
      </c>
      <c r="AX19" s="39">
        <f>IF(ISERROR(AS19*AV19),"",AS19*AV19)</f>
        <v>2575</v>
      </c>
      <c r="AY19" s="39">
        <f>IF(ISERROR(AT19*AV19),"",AT19*AV19)</f>
        <v>0</v>
      </c>
      <c r="AZ19" s="49" t="e">
        <f>IF(#REF!="","",#REF!*#REF!*#REF!/1000000/Y19*AV19)</f>
        <v>#REF!</v>
      </c>
      <c r="BA19" s="51"/>
      <c r="BB19" s="32"/>
      <c r="BC19" s="33" t="s">
        <v>69</v>
      </c>
      <c r="BD19" s="33" t="s">
        <v>60</v>
      </c>
      <c r="BE19" s="33" t="s">
        <v>92</v>
      </c>
    </row>
    <row r="20" spans="1:57" ht="24.95" customHeight="1">
      <c r="A20" s="50"/>
      <c r="B20" s="55"/>
      <c r="C20" s="51"/>
      <c r="D20" s="83" t="s">
        <v>64</v>
      </c>
      <c r="E20" s="31" t="s">
        <v>65</v>
      </c>
      <c r="F20" s="31" t="s">
        <v>57</v>
      </c>
      <c r="G20" s="44" t="s">
        <v>143</v>
      </c>
      <c r="H20" s="43" t="s">
        <v>170</v>
      </c>
      <c r="I20" s="43" t="s">
        <v>68</v>
      </c>
      <c r="J20" s="74" t="s">
        <v>146</v>
      </c>
      <c r="K20" s="74" t="s">
        <v>146</v>
      </c>
      <c r="L20" s="75" t="s">
        <v>86</v>
      </c>
      <c r="M20" s="43" t="s">
        <v>148</v>
      </c>
      <c r="N20" s="84"/>
      <c r="O20" s="84" t="s">
        <v>171</v>
      </c>
      <c r="P20" s="46" t="s">
        <v>172</v>
      </c>
      <c r="Q20" s="31" t="s">
        <v>58</v>
      </c>
      <c r="R20" s="56">
        <f>'[1]Sunny 9.11'!S128</f>
        <v>6.32</v>
      </c>
      <c r="S20" s="31" t="s">
        <v>59</v>
      </c>
      <c r="T20" s="76"/>
      <c r="U20" s="82">
        <v>21.5</v>
      </c>
      <c r="V20" s="82">
        <v>21.5</v>
      </c>
      <c r="W20" s="82">
        <v>27</v>
      </c>
      <c r="X20" s="34">
        <v>11</v>
      </c>
      <c r="Y20" s="59">
        <v>1</v>
      </c>
      <c r="Z20" s="35">
        <f t="shared" si="0"/>
        <v>1.2480750000000001E-2</v>
      </c>
      <c r="AA20" s="36">
        <v>63</v>
      </c>
      <c r="AB20" s="37">
        <f t="shared" si="1"/>
        <v>5047.7735712998019</v>
      </c>
      <c r="AC20" s="38">
        <v>2250</v>
      </c>
      <c r="AD20" s="39">
        <f t="shared" si="2"/>
        <v>0.44574107142857139</v>
      </c>
      <c r="AE20" s="66" t="s">
        <v>73</v>
      </c>
      <c r="AF20" s="40">
        <v>0.33400000000000002</v>
      </c>
      <c r="AG20" s="39">
        <f>IF(ISERROR(R20*AF20),"",R20*AF20)</f>
        <v>2.1108800000000003</v>
      </c>
      <c r="AH20" s="39">
        <f>IF(ISERROR(R20+AD20+AG20),"",R20+AD20+AG20)</f>
        <v>8.8766210714285716</v>
      </c>
      <c r="AI20" s="41">
        <v>0</v>
      </c>
      <c r="AJ20" s="39">
        <f t="shared" si="3"/>
        <v>0</v>
      </c>
      <c r="AK20" s="86">
        <v>0.05</v>
      </c>
      <c r="AL20" s="39">
        <f t="shared" si="4"/>
        <v>0.67500000000000004</v>
      </c>
      <c r="AM20" s="42">
        <v>0</v>
      </c>
      <c r="AN20" s="41">
        <v>0</v>
      </c>
      <c r="AO20" s="39">
        <f t="shared" si="5"/>
        <v>0</v>
      </c>
      <c r="AP20" s="39">
        <f t="shared" si="6"/>
        <v>0.67500000000000004</v>
      </c>
      <c r="AQ20" s="39">
        <f t="shared" si="7"/>
        <v>9.5516210714285723</v>
      </c>
      <c r="AR20" s="48">
        <f t="shared" si="8"/>
        <v>0.29247251322751316</v>
      </c>
      <c r="AS20" s="64">
        <v>13.5</v>
      </c>
      <c r="AT20" s="51"/>
      <c r="AU20" s="48" t="str">
        <f t="shared" si="9"/>
        <v/>
      </c>
      <c r="AV20" s="60">
        <v>500</v>
      </c>
      <c r="AW20" s="39">
        <f>IF(ISERROR(AQ20*AV20),"",AQ20*AV20)</f>
        <v>4775.8105357142858</v>
      </c>
      <c r="AX20" s="39">
        <f>IF(ISERROR(AS20*AV20),"",AS20*AV20)</f>
        <v>6750</v>
      </c>
      <c r="AY20" s="39">
        <f>IF(ISERROR(AT20*AV20),"",AT20*AV20)</f>
        <v>0</v>
      </c>
      <c r="AZ20" s="49" t="e">
        <f>IF(#REF!="","",#REF!*#REF!*#REF!/1000000/Y20*AV20)</f>
        <v>#REF!</v>
      </c>
      <c r="BA20" s="51"/>
      <c r="BB20" s="32"/>
      <c r="BC20" s="33" t="s">
        <v>69</v>
      </c>
      <c r="BD20" s="33" t="s">
        <v>60</v>
      </c>
      <c r="BE20" s="33" t="s">
        <v>92</v>
      </c>
    </row>
    <row r="21" spans="1:57" ht="24.95" customHeight="1">
      <c r="A21" s="50"/>
      <c r="B21" s="55"/>
      <c r="C21" s="51"/>
      <c r="D21" s="83" t="s">
        <v>64</v>
      </c>
      <c r="E21" s="31" t="s">
        <v>65</v>
      </c>
      <c r="F21" s="31" t="s">
        <v>57</v>
      </c>
      <c r="G21" s="44" t="s">
        <v>143</v>
      </c>
      <c r="H21" s="43" t="s">
        <v>82</v>
      </c>
      <c r="I21" s="43" t="s">
        <v>173</v>
      </c>
      <c r="J21" s="74" t="s">
        <v>146</v>
      </c>
      <c r="K21" s="74" t="s">
        <v>146</v>
      </c>
      <c r="L21" s="75" t="s">
        <v>174</v>
      </c>
      <c r="M21" s="43" t="s">
        <v>148</v>
      </c>
      <c r="N21" s="84"/>
      <c r="O21" s="84" t="s">
        <v>175</v>
      </c>
      <c r="P21" s="46" t="s">
        <v>176</v>
      </c>
      <c r="Q21" s="31" t="s">
        <v>58</v>
      </c>
      <c r="R21" s="56">
        <f>'[1]Sunny 9.11'!S129</f>
        <v>3.77</v>
      </c>
      <c r="S21" s="31" t="s">
        <v>59</v>
      </c>
      <c r="T21" s="76"/>
      <c r="U21" s="82">
        <v>12.5</v>
      </c>
      <c r="V21" s="82">
        <v>12.5</v>
      </c>
      <c r="W21" s="82">
        <v>38.5</v>
      </c>
      <c r="X21" s="34">
        <v>11</v>
      </c>
      <c r="Y21" s="59">
        <v>1</v>
      </c>
      <c r="Z21" s="35">
        <f t="shared" si="0"/>
        <v>6.0156250000000001E-3</v>
      </c>
      <c r="AA21" s="36">
        <v>63</v>
      </c>
      <c r="AB21" s="37">
        <f t="shared" si="1"/>
        <v>10472.727272727272</v>
      </c>
      <c r="AC21" s="38">
        <v>2250</v>
      </c>
      <c r="AD21" s="39">
        <f t="shared" si="2"/>
        <v>0.21484375</v>
      </c>
      <c r="AE21" s="66" t="s">
        <v>73</v>
      </c>
      <c r="AF21" s="40">
        <v>0.33400000000000002</v>
      </c>
      <c r="AG21" s="39">
        <f>IF(ISERROR(R21*AF21),"",R21*AF21)</f>
        <v>1.2591800000000002</v>
      </c>
      <c r="AH21" s="39">
        <f>IF(ISERROR(R21+AD21+AG21),"",R21+AD21+AG21)</f>
        <v>5.2440237500000002</v>
      </c>
      <c r="AI21" s="41">
        <v>0</v>
      </c>
      <c r="AJ21" s="39">
        <f t="shared" si="3"/>
        <v>0</v>
      </c>
      <c r="AK21" s="86">
        <v>0.05</v>
      </c>
      <c r="AL21" s="39">
        <f t="shared" si="4"/>
        <v>0.375</v>
      </c>
      <c r="AM21" s="42">
        <v>0</v>
      </c>
      <c r="AN21" s="41">
        <v>0</v>
      </c>
      <c r="AO21" s="39">
        <f t="shared" si="5"/>
        <v>0</v>
      </c>
      <c r="AP21" s="39">
        <f t="shared" si="6"/>
        <v>0.375</v>
      </c>
      <c r="AQ21" s="39">
        <f t="shared" si="7"/>
        <v>5.6190237500000002</v>
      </c>
      <c r="AR21" s="48">
        <f t="shared" si="8"/>
        <v>0.2507968333333333</v>
      </c>
      <c r="AS21" s="64">
        <v>7.5</v>
      </c>
      <c r="AT21" s="51"/>
      <c r="AU21" s="48" t="str">
        <f t="shared" si="9"/>
        <v/>
      </c>
      <c r="AV21" s="60">
        <v>500</v>
      </c>
      <c r="AW21" s="39">
        <f>IF(ISERROR(AQ21*AV21),"",AQ21*AV21)</f>
        <v>2809.5118750000001</v>
      </c>
      <c r="AX21" s="39">
        <f>IF(ISERROR(AS21*AV21),"",AS21*AV21)</f>
        <v>3750</v>
      </c>
      <c r="AY21" s="39">
        <f>IF(ISERROR(AT21*AV21),"",AT21*AV21)</f>
        <v>0</v>
      </c>
      <c r="AZ21" s="49" t="e">
        <f>IF(#REF!="","",#REF!*#REF!*#REF!/1000000/Y21*AV21)</f>
        <v>#REF!</v>
      </c>
      <c r="BA21" s="51"/>
      <c r="BB21" s="32"/>
      <c r="BC21" s="33" t="s">
        <v>69</v>
      </c>
      <c r="BD21" s="33" t="s">
        <v>60</v>
      </c>
      <c r="BE21" s="33" t="s">
        <v>92</v>
      </c>
    </row>
    <row r="22" spans="1:57" ht="24.95" customHeight="1">
      <c r="A22" s="50"/>
      <c r="B22" s="57"/>
      <c r="C22" s="51"/>
      <c r="D22" s="83" t="s">
        <v>64</v>
      </c>
      <c r="E22" s="31" t="s">
        <v>65</v>
      </c>
      <c r="F22" s="31" t="s">
        <v>57</v>
      </c>
      <c r="G22" s="44" t="s">
        <v>143</v>
      </c>
      <c r="H22" s="45" t="s">
        <v>177</v>
      </c>
      <c r="I22" s="45" t="s">
        <v>178</v>
      </c>
      <c r="J22" s="74" t="s">
        <v>146</v>
      </c>
      <c r="K22" s="74" t="s">
        <v>146</v>
      </c>
      <c r="L22" s="75" t="s">
        <v>129</v>
      </c>
      <c r="M22" s="43" t="s">
        <v>148</v>
      </c>
      <c r="N22" s="84"/>
      <c r="O22" s="84" t="s">
        <v>179</v>
      </c>
      <c r="P22" s="46" t="s">
        <v>180</v>
      </c>
      <c r="Q22" s="31" t="s">
        <v>58</v>
      </c>
      <c r="R22" s="56">
        <f>'[1]Sunny 9.11'!S130</f>
        <v>4.0199999999999996</v>
      </c>
      <c r="S22" s="31" t="s">
        <v>59</v>
      </c>
      <c r="T22" s="76"/>
      <c r="U22" s="62">
        <v>14</v>
      </c>
      <c r="V22" s="62">
        <v>14</v>
      </c>
      <c r="W22" s="62">
        <v>31.5</v>
      </c>
      <c r="X22" s="34">
        <v>11</v>
      </c>
      <c r="Y22" s="59">
        <v>1</v>
      </c>
      <c r="Z22" s="35">
        <f t="shared" si="0"/>
        <v>6.1739999999999998E-3</v>
      </c>
      <c r="AA22" s="36">
        <v>63</v>
      </c>
      <c r="AB22" s="37">
        <f t="shared" si="1"/>
        <v>10204.081632653062</v>
      </c>
      <c r="AC22" s="38">
        <v>2250</v>
      </c>
      <c r="AD22" s="39">
        <f t="shared" si="2"/>
        <v>0.22049999999999997</v>
      </c>
      <c r="AE22" s="66" t="s">
        <v>73</v>
      </c>
      <c r="AF22" s="40">
        <v>0.33400000000000002</v>
      </c>
      <c r="AG22" s="39">
        <f>IF(ISERROR(R22*AF22),"",R22*AF22)</f>
        <v>1.3426799999999999</v>
      </c>
      <c r="AH22" s="39">
        <f>IF(ISERROR(R22+AD22+AG22),"",R22+AD22+AG22)</f>
        <v>5.5831799999999996</v>
      </c>
      <c r="AI22" s="41">
        <v>0</v>
      </c>
      <c r="AJ22" s="39">
        <f t="shared" si="3"/>
        <v>0</v>
      </c>
      <c r="AK22" s="86">
        <v>0.05</v>
      </c>
      <c r="AL22" s="39">
        <f t="shared" si="4"/>
        <v>0.4</v>
      </c>
      <c r="AM22" s="42">
        <v>0</v>
      </c>
      <c r="AN22" s="41">
        <v>0</v>
      </c>
      <c r="AO22" s="39">
        <f t="shared" si="5"/>
        <v>0</v>
      </c>
      <c r="AP22" s="39">
        <f t="shared" si="6"/>
        <v>0.4</v>
      </c>
      <c r="AQ22" s="39">
        <f t="shared" si="7"/>
        <v>5.9831799999999999</v>
      </c>
      <c r="AR22" s="48">
        <f t="shared" si="8"/>
        <v>0.25210250000000001</v>
      </c>
      <c r="AS22" s="64">
        <v>8</v>
      </c>
      <c r="AT22" s="51"/>
      <c r="AU22" s="48" t="str">
        <f t="shared" si="9"/>
        <v/>
      </c>
      <c r="AV22" s="60">
        <v>500</v>
      </c>
      <c r="AW22" s="39">
        <f>IF(ISERROR(AQ22*AV22),"",AQ22*AV22)</f>
        <v>2991.59</v>
      </c>
      <c r="AX22" s="39">
        <f>IF(ISERROR(AS22*AV22),"",AS22*AV22)</f>
        <v>4000</v>
      </c>
      <c r="AY22" s="39">
        <f>IF(ISERROR(AT22*AV22),"",AT22*AV22)</f>
        <v>0</v>
      </c>
      <c r="AZ22" s="49" t="e">
        <f>IF(#REF!="","",#REF!*#REF!*#REF!/1000000/Y22*AV22)</f>
        <v>#REF!</v>
      </c>
      <c r="BA22" s="51"/>
      <c r="BB22" s="32"/>
      <c r="BC22" s="33" t="s">
        <v>69</v>
      </c>
      <c r="BD22" s="33" t="s">
        <v>60</v>
      </c>
      <c r="BE22" s="33" t="s">
        <v>92</v>
      </c>
    </row>
    <row r="23" spans="1:57" ht="24.95" customHeight="1">
      <c r="A23" s="50"/>
      <c r="B23" s="54"/>
      <c r="C23" s="51"/>
      <c r="D23" s="83" t="s">
        <v>64</v>
      </c>
      <c r="E23" s="31" t="s">
        <v>65</v>
      </c>
      <c r="F23" s="31" t="s">
        <v>57</v>
      </c>
      <c r="G23" s="69" t="s">
        <v>181</v>
      </c>
      <c r="H23" s="33" t="s">
        <v>182</v>
      </c>
      <c r="I23" s="33" t="s">
        <v>183</v>
      </c>
      <c r="J23" s="44" t="s">
        <v>184</v>
      </c>
      <c r="K23" s="44" t="s">
        <v>185</v>
      </c>
      <c r="L23" s="61" t="s">
        <v>138</v>
      </c>
      <c r="M23" s="33" t="s">
        <v>186</v>
      </c>
      <c r="N23" s="84"/>
      <c r="O23" s="84" t="s">
        <v>187</v>
      </c>
      <c r="P23" s="46" t="s">
        <v>188</v>
      </c>
      <c r="Q23" s="31" t="s">
        <v>58</v>
      </c>
      <c r="R23" s="52">
        <f>'[1]Sunny 9.9'!Q127</f>
        <v>2.2999999999999998</v>
      </c>
      <c r="S23" s="31" t="s">
        <v>59</v>
      </c>
      <c r="T23" s="47" t="s">
        <v>139</v>
      </c>
      <c r="U23" s="87">
        <v>24</v>
      </c>
      <c r="V23" s="87">
        <v>21</v>
      </c>
      <c r="W23" s="87">
        <v>13</v>
      </c>
      <c r="X23" s="34">
        <v>11</v>
      </c>
      <c r="Y23" s="59">
        <v>2</v>
      </c>
      <c r="Z23" s="35">
        <f t="shared" si="0"/>
        <v>6.5519999999999997E-3</v>
      </c>
      <c r="AA23" s="36">
        <v>63</v>
      </c>
      <c r="AB23" s="37">
        <f t="shared" si="1"/>
        <v>19230.76923076923</v>
      </c>
      <c r="AC23" s="38">
        <v>2250</v>
      </c>
      <c r="AD23" s="39">
        <f t="shared" si="2"/>
        <v>0.11700000000000001</v>
      </c>
      <c r="AE23" s="63" t="s">
        <v>66</v>
      </c>
      <c r="AF23" s="40">
        <v>0.318</v>
      </c>
      <c r="AG23" s="39">
        <f>IF(ISERROR(R23*AF23),"",R23*AF23)</f>
        <v>0.73139999999999994</v>
      </c>
      <c r="AH23" s="39">
        <f>IF(ISERROR(R23+AD23+AG23),"",R23+AD23+AG23)</f>
        <v>3.1483999999999996</v>
      </c>
      <c r="AI23" s="41">
        <v>0</v>
      </c>
      <c r="AJ23" s="39">
        <f t="shared" ref="AJ23:AJ31" si="10">IF(ISERROR(AS23*AI23),"",AS23*AI23)</f>
        <v>0</v>
      </c>
      <c r="AK23" s="86">
        <v>0.05</v>
      </c>
      <c r="AL23" s="39">
        <f t="shared" si="4"/>
        <v>0.25</v>
      </c>
      <c r="AM23" s="42">
        <v>0</v>
      </c>
      <c r="AN23" s="41">
        <v>0</v>
      </c>
      <c r="AO23" s="39">
        <f t="shared" si="5"/>
        <v>0</v>
      </c>
      <c r="AP23" s="39">
        <f t="shared" si="6"/>
        <v>0.25</v>
      </c>
      <c r="AQ23" s="39">
        <f t="shared" si="7"/>
        <v>3.3983999999999996</v>
      </c>
      <c r="AR23" s="48">
        <f t="shared" si="8"/>
        <v>0.32032000000000005</v>
      </c>
      <c r="AS23" s="73">
        <v>5</v>
      </c>
      <c r="AT23" s="53"/>
      <c r="AU23" s="70" t="str">
        <f t="shared" si="9"/>
        <v/>
      </c>
      <c r="AV23" s="60">
        <v>1000</v>
      </c>
      <c r="AW23" s="39">
        <f>IF(ISERROR(AQ23*AV23),"",AQ23*AV23)</f>
        <v>3398.3999999999996</v>
      </c>
      <c r="AX23" s="39">
        <f>IF(ISERROR(AS23*AV23),"",AS23*AV23)</f>
        <v>5000</v>
      </c>
      <c r="AY23" s="39">
        <f>IF(ISERROR(AT23*AV23),"",AT23*AV23)</f>
        <v>0</v>
      </c>
      <c r="AZ23" s="49" t="e">
        <f>IF(#REF!="","",#REF!*#REF!*#REF!/1000000/Y23*AV23)</f>
        <v>#REF!</v>
      </c>
      <c r="BA23" s="51"/>
      <c r="BB23" s="32"/>
      <c r="BC23" s="33" t="s">
        <v>69</v>
      </c>
      <c r="BD23" s="33" t="s">
        <v>60</v>
      </c>
      <c r="BE23" s="33" t="s">
        <v>142</v>
      </c>
    </row>
    <row r="24" spans="1:57" ht="24.95" customHeight="1">
      <c r="A24" s="50"/>
      <c r="B24" s="55"/>
      <c r="C24" s="51"/>
      <c r="D24" s="83" t="s">
        <v>64</v>
      </c>
      <c r="E24" s="31" t="s">
        <v>65</v>
      </c>
      <c r="F24" s="31" t="s">
        <v>57</v>
      </c>
      <c r="G24" s="69" t="s">
        <v>181</v>
      </c>
      <c r="H24" s="33" t="s">
        <v>152</v>
      </c>
      <c r="I24" s="33" t="s">
        <v>67</v>
      </c>
      <c r="J24" s="44" t="s">
        <v>189</v>
      </c>
      <c r="K24" s="44" t="s">
        <v>185</v>
      </c>
      <c r="L24" s="61" t="s">
        <v>72</v>
      </c>
      <c r="M24" s="33" t="s">
        <v>190</v>
      </c>
      <c r="N24" s="84"/>
      <c r="O24" s="84" t="s">
        <v>191</v>
      </c>
      <c r="P24" s="46" t="s">
        <v>192</v>
      </c>
      <c r="Q24" s="31" t="s">
        <v>58</v>
      </c>
      <c r="R24" s="52">
        <f>'[1]Sunny 9.9'!Q128</f>
        <v>1.45</v>
      </c>
      <c r="S24" s="31" t="s">
        <v>59</v>
      </c>
      <c r="T24" s="47"/>
      <c r="U24" s="88">
        <v>15</v>
      </c>
      <c r="V24" s="88">
        <v>15</v>
      </c>
      <c r="W24" s="88">
        <v>11.5</v>
      </c>
      <c r="X24" s="34">
        <v>11</v>
      </c>
      <c r="Y24" s="59">
        <v>1</v>
      </c>
      <c r="Z24" s="35">
        <f t="shared" si="0"/>
        <v>2.5875E-3</v>
      </c>
      <c r="AA24" s="36">
        <v>63</v>
      </c>
      <c r="AB24" s="37">
        <f t="shared" si="1"/>
        <v>24347.826086956524</v>
      </c>
      <c r="AC24" s="38">
        <v>2250</v>
      </c>
      <c r="AD24" s="39"/>
      <c r="AE24" s="66" t="s">
        <v>73</v>
      </c>
      <c r="AF24" s="40">
        <v>0.33400000000000002</v>
      </c>
      <c r="AG24" s="39">
        <f>IF(ISERROR(R24*AF24),"",R24*AF24)</f>
        <v>0.48430000000000001</v>
      </c>
      <c r="AH24" s="39">
        <f>IF(ISERROR(R24+AD24+AG24),"",R24+AD24+AG24)</f>
        <v>1.9342999999999999</v>
      </c>
      <c r="AI24" s="41">
        <v>0</v>
      </c>
      <c r="AJ24" s="39">
        <f t="shared" si="10"/>
        <v>0</v>
      </c>
      <c r="AK24" s="86">
        <v>0.05</v>
      </c>
      <c r="AL24" s="39">
        <f t="shared" si="4"/>
        <v>0.14499999999999999</v>
      </c>
      <c r="AM24" s="42">
        <v>0</v>
      </c>
      <c r="AN24" s="41">
        <v>0</v>
      </c>
      <c r="AO24" s="39">
        <f t="shared" si="5"/>
        <v>0</v>
      </c>
      <c r="AP24" s="39">
        <f t="shared" si="6"/>
        <v>0.14499999999999999</v>
      </c>
      <c r="AQ24" s="39">
        <f t="shared" si="7"/>
        <v>2.0792999999999999</v>
      </c>
      <c r="AR24" s="48">
        <f t="shared" si="8"/>
        <v>0.28300000000000003</v>
      </c>
      <c r="AS24" s="64">
        <v>2.9</v>
      </c>
      <c r="AT24" s="51"/>
      <c r="AU24" s="48" t="str">
        <f t="shared" si="9"/>
        <v/>
      </c>
      <c r="AV24" s="60">
        <v>500</v>
      </c>
      <c r="AW24" s="39">
        <f>IF(ISERROR(AQ24*AV24),"",AQ24*AV24)</f>
        <v>1039.6499999999999</v>
      </c>
      <c r="AX24" s="39">
        <f>IF(ISERROR(AS24*AV24),"",AS24*AV24)</f>
        <v>1450</v>
      </c>
      <c r="AY24" s="39">
        <f>IF(ISERROR(AT24*AV24),"",AT24*AV24)</f>
        <v>0</v>
      </c>
      <c r="AZ24" s="49" t="e">
        <f>IF(#REF!="","",#REF!*#REF!*#REF!/1000000/Y24*AV24)</f>
        <v>#REF!</v>
      </c>
      <c r="BA24" s="51"/>
      <c r="BB24" s="32"/>
      <c r="BC24" s="33" t="s">
        <v>69</v>
      </c>
      <c r="BD24" s="33" t="s">
        <v>60</v>
      </c>
      <c r="BE24" s="33" t="s">
        <v>193</v>
      </c>
    </row>
    <row r="25" spans="1:57" ht="24.95" customHeight="1">
      <c r="A25" s="50"/>
      <c r="B25" s="55"/>
      <c r="C25" s="51"/>
      <c r="D25" s="83" t="s">
        <v>64</v>
      </c>
      <c r="E25" s="31" t="s">
        <v>65</v>
      </c>
      <c r="F25" s="31" t="s">
        <v>57</v>
      </c>
      <c r="G25" s="69" t="s">
        <v>194</v>
      </c>
      <c r="H25" s="33" t="s">
        <v>156</v>
      </c>
      <c r="I25" s="33" t="s">
        <v>61</v>
      </c>
      <c r="J25" s="44" t="s">
        <v>195</v>
      </c>
      <c r="K25" s="44" t="s">
        <v>184</v>
      </c>
      <c r="L25" s="61" t="s">
        <v>75</v>
      </c>
      <c r="M25" s="33" t="s">
        <v>186</v>
      </c>
      <c r="N25" s="84"/>
      <c r="O25" s="84" t="s">
        <v>196</v>
      </c>
      <c r="P25" s="46" t="s">
        <v>197</v>
      </c>
      <c r="Q25" s="31" t="s">
        <v>58</v>
      </c>
      <c r="R25" s="52">
        <f>'[1]Sunny 9.9'!Q129</f>
        <v>1.32</v>
      </c>
      <c r="S25" s="31" t="s">
        <v>59</v>
      </c>
      <c r="T25" s="47"/>
      <c r="U25" s="88">
        <v>15.5</v>
      </c>
      <c r="V25" s="88">
        <v>13.5</v>
      </c>
      <c r="W25" s="88">
        <v>12</v>
      </c>
      <c r="X25" s="34">
        <v>11</v>
      </c>
      <c r="Y25" s="59">
        <v>1</v>
      </c>
      <c r="Z25" s="35">
        <f t="shared" si="0"/>
        <v>2.5110000000000002E-3</v>
      </c>
      <c r="AA25" s="36">
        <v>63</v>
      </c>
      <c r="AB25" s="37">
        <f t="shared" si="1"/>
        <v>25089.605734767021</v>
      </c>
      <c r="AC25" s="38">
        <v>2250</v>
      </c>
      <c r="AD25" s="39"/>
      <c r="AE25" s="67" t="s">
        <v>73</v>
      </c>
      <c r="AF25" s="40">
        <v>0.33400000000000002</v>
      </c>
      <c r="AG25" s="39">
        <f>IF(ISERROR(R25*AF25),"",R25*AF25)</f>
        <v>0.44088000000000005</v>
      </c>
      <c r="AH25" s="39">
        <f>IF(ISERROR(R25+AD25+AG25),"",R25+AD25+AG25)</f>
        <v>1.7608800000000002</v>
      </c>
      <c r="AI25" s="41">
        <v>0</v>
      </c>
      <c r="AJ25" s="39">
        <f t="shared" si="10"/>
        <v>0</v>
      </c>
      <c r="AK25" s="86">
        <v>0.05</v>
      </c>
      <c r="AL25" s="39">
        <f t="shared" si="4"/>
        <v>0.14499999999999999</v>
      </c>
      <c r="AM25" s="42">
        <v>0</v>
      </c>
      <c r="AN25" s="41">
        <v>0</v>
      </c>
      <c r="AO25" s="39">
        <f t="shared" si="5"/>
        <v>0</v>
      </c>
      <c r="AP25" s="39">
        <f t="shared" si="6"/>
        <v>0.14499999999999999</v>
      </c>
      <c r="AQ25" s="39">
        <f t="shared" si="7"/>
        <v>1.9058800000000002</v>
      </c>
      <c r="AR25" s="48">
        <f t="shared" si="8"/>
        <v>0.34279999999999988</v>
      </c>
      <c r="AS25" s="64">
        <v>2.9</v>
      </c>
      <c r="AT25" s="51"/>
      <c r="AU25" s="48" t="str">
        <f t="shared" si="9"/>
        <v/>
      </c>
      <c r="AV25" s="60">
        <v>500</v>
      </c>
      <c r="AW25" s="39">
        <f>IF(ISERROR(AQ25*AV25),"",AQ25*AV25)</f>
        <v>952.94000000000017</v>
      </c>
      <c r="AX25" s="39">
        <f>IF(ISERROR(AS25*AV25),"",AS25*AV25)</f>
        <v>1450</v>
      </c>
      <c r="AY25" s="39">
        <f>IF(ISERROR(AT25*AV25),"",AT25*AV25)</f>
        <v>0</v>
      </c>
      <c r="AZ25" s="49" t="e">
        <f>IF(#REF!="","",#REF!*#REF!*#REF!/1000000/Y25*AV25)</f>
        <v>#REF!</v>
      </c>
      <c r="BA25" s="51"/>
      <c r="BB25" s="32"/>
      <c r="BC25" s="33" t="s">
        <v>69</v>
      </c>
      <c r="BD25" s="33" t="s">
        <v>60</v>
      </c>
      <c r="BE25" s="33" t="s">
        <v>142</v>
      </c>
    </row>
    <row r="26" spans="1:57" ht="24.95" customHeight="1">
      <c r="A26" s="50"/>
      <c r="B26" s="55"/>
      <c r="C26" s="51"/>
      <c r="D26" s="83" t="s">
        <v>64</v>
      </c>
      <c r="E26" s="31" t="s">
        <v>65</v>
      </c>
      <c r="F26" s="31" t="s">
        <v>57</v>
      </c>
      <c r="G26" s="69" t="s">
        <v>181</v>
      </c>
      <c r="H26" s="33" t="s">
        <v>198</v>
      </c>
      <c r="I26" s="33" t="s">
        <v>62</v>
      </c>
      <c r="J26" s="44" t="s">
        <v>185</v>
      </c>
      <c r="K26" s="44" t="s">
        <v>184</v>
      </c>
      <c r="L26" s="61" t="s">
        <v>77</v>
      </c>
      <c r="M26" s="33" t="s">
        <v>190</v>
      </c>
      <c r="N26" s="84"/>
      <c r="O26" s="84" t="s">
        <v>199</v>
      </c>
      <c r="P26" s="46" t="s">
        <v>200</v>
      </c>
      <c r="Q26" s="31" t="s">
        <v>58</v>
      </c>
      <c r="R26" s="52">
        <f>'[1]Sunny 9.9'!Q130</f>
        <v>1.32</v>
      </c>
      <c r="S26" s="31" t="s">
        <v>59</v>
      </c>
      <c r="T26" s="47"/>
      <c r="U26" s="88">
        <v>19</v>
      </c>
      <c r="V26" s="88">
        <v>17</v>
      </c>
      <c r="W26" s="88">
        <v>8</v>
      </c>
      <c r="X26" s="34">
        <v>11</v>
      </c>
      <c r="Y26" s="59">
        <v>1</v>
      </c>
      <c r="Z26" s="35">
        <f t="shared" si="0"/>
        <v>2.5839999999999999E-3</v>
      </c>
      <c r="AA26" s="36">
        <v>63</v>
      </c>
      <c r="AB26" s="37">
        <f t="shared" si="1"/>
        <v>24380.804953560371</v>
      </c>
      <c r="AC26" s="38">
        <v>2250</v>
      </c>
      <c r="AD26" s="39"/>
      <c r="AE26" s="66" t="s">
        <v>73</v>
      </c>
      <c r="AF26" s="40">
        <v>0.33400000000000002</v>
      </c>
      <c r="AG26" s="39">
        <f>IF(ISERROR(R26*AF26),"",R26*AF26)</f>
        <v>0.44088000000000005</v>
      </c>
      <c r="AH26" s="39">
        <f>IF(ISERROR(R26+AD26+AG26),"",R26+AD26+AG26)</f>
        <v>1.7608800000000002</v>
      </c>
      <c r="AI26" s="41">
        <v>0</v>
      </c>
      <c r="AJ26" s="39">
        <f t="shared" si="10"/>
        <v>0</v>
      </c>
      <c r="AK26" s="86">
        <v>0.05</v>
      </c>
      <c r="AL26" s="39">
        <f t="shared" si="4"/>
        <v>0.14499999999999999</v>
      </c>
      <c r="AM26" s="42">
        <v>0</v>
      </c>
      <c r="AN26" s="41">
        <v>0</v>
      </c>
      <c r="AO26" s="39">
        <f t="shared" si="5"/>
        <v>0</v>
      </c>
      <c r="AP26" s="39">
        <f t="shared" si="6"/>
        <v>0.14499999999999999</v>
      </c>
      <c r="AQ26" s="39">
        <f t="shared" si="7"/>
        <v>1.9058800000000002</v>
      </c>
      <c r="AR26" s="48">
        <f t="shared" si="8"/>
        <v>0.34279999999999988</v>
      </c>
      <c r="AS26" s="64">
        <v>2.9</v>
      </c>
      <c r="AT26" s="51"/>
      <c r="AU26" s="48" t="str">
        <f t="shared" si="9"/>
        <v/>
      </c>
      <c r="AV26" s="60">
        <v>500</v>
      </c>
      <c r="AW26" s="39">
        <f>IF(ISERROR(AQ26*AV26),"",AQ26*AV26)</f>
        <v>952.94000000000017</v>
      </c>
      <c r="AX26" s="39">
        <f>IF(ISERROR(AS26*AV26),"",AS26*AV26)</f>
        <v>1450</v>
      </c>
      <c r="AY26" s="39">
        <f>IF(ISERROR(AT26*AV26),"",AT26*AV26)</f>
        <v>0</v>
      </c>
      <c r="AZ26" s="49" t="e">
        <f>IF(#REF!="","",#REF!*#REF!*#REF!/1000000/Y26*AV26)</f>
        <v>#REF!</v>
      </c>
      <c r="BA26" s="51"/>
      <c r="BB26" s="32"/>
      <c r="BC26" s="33" t="s">
        <v>69</v>
      </c>
      <c r="BD26" s="33" t="s">
        <v>60</v>
      </c>
      <c r="BE26" s="33" t="s">
        <v>201</v>
      </c>
    </row>
    <row r="27" spans="1:57" ht="24.95" customHeight="1">
      <c r="A27" s="50"/>
      <c r="B27" s="55"/>
      <c r="C27" s="51"/>
      <c r="D27" s="83" t="s">
        <v>64</v>
      </c>
      <c r="E27" s="31" t="s">
        <v>65</v>
      </c>
      <c r="F27" s="31" t="s">
        <v>57</v>
      </c>
      <c r="G27" s="69" t="s">
        <v>202</v>
      </c>
      <c r="H27" s="33" t="s">
        <v>203</v>
      </c>
      <c r="I27" s="33" t="s">
        <v>63</v>
      </c>
      <c r="J27" s="44" t="s">
        <v>195</v>
      </c>
      <c r="K27" s="44" t="s">
        <v>189</v>
      </c>
      <c r="L27" s="61" t="s">
        <v>204</v>
      </c>
      <c r="M27" s="33" t="s">
        <v>186</v>
      </c>
      <c r="N27" s="84"/>
      <c r="O27" s="84" t="s">
        <v>205</v>
      </c>
      <c r="P27" s="46" t="s">
        <v>206</v>
      </c>
      <c r="Q27" s="31" t="s">
        <v>58</v>
      </c>
      <c r="R27" s="52">
        <f>'[1]Sunny 9.9'!Q131</f>
        <v>2.4500000000000002</v>
      </c>
      <c r="S27" s="31" t="s">
        <v>59</v>
      </c>
      <c r="T27" s="47"/>
      <c r="U27" s="87">
        <v>21</v>
      </c>
      <c r="V27" s="87">
        <v>16</v>
      </c>
      <c r="W27" s="87">
        <v>5</v>
      </c>
      <c r="X27" s="34">
        <v>11</v>
      </c>
      <c r="Y27" s="59">
        <v>1</v>
      </c>
      <c r="Z27" s="35">
        <f t="shared" si="0"/>
        <v>1.6800000000000001E-3</v>
      </c>
      <c r="AA27" s="36">
        <v>63</v>
      </c>
      <c r="AB27" s="37">
        <f t="shared" si="1"/>
        <v>37500</v>
      </c>
      <c r="AC27" s="38">
        <v>2250</v>
      </c>
      <c r="AD27" s="39">
        <f t="shared" si="2"/>
        <v>0.06</v>
      </c>
      <c r="AE27" s="66" t="s">
        <v>73</v>
      </c>
      <c r="AF27" s="40">
        <v>0.33400000000000002</v>
      </c>
      <c r="AG27" s="39">
        <f>IF(ISERROR(R27*AF27),"",R27*AF27)</f>
        <v>0.81830000000000014</v>
      </c>
      <c r="AH27" s="39">
        <f>IF(ISERROR(R27+AD27+AG27),"",R27+AD27+AG27)</f>
        <v>3.3283000000000005</v>
      </c>
      <c r="AI27" s="41">
        <v>0</v>
      </c>
      <c r="AJ27" s="39">
        <f t="shared" si="10"/>
        <v>0</v>
      </c>
      <c r="AK27" s="86">
        <v>0.05</v>
      </c>
      <c r="AL27" s="39">
        <f t="shared" si="4"/>
        <v>0.24249999999999999</v>
      </c>
      <c r="AM27" s="42">
        <v>0</v>
      </c>
      <c r="AN27" s="41">
        <v>0</v>
      </c>
      <c r="AO27" s="39">
        <f t="shared" si="5"/>
        <v>0</v>
      </c>
      <c r="AP27" s="39">
        <f t="shared" si="6"/>
        <v>0.24249999999999999</v>
      </c>
      <c r="AQ27" s="39">
        <f t="shared" si="7"/>
        <v>3.5708000000000006</v>
      </c>
      <c r="AR27" s="48">
        <f t="shared" si="8"/>
        <v>0.26375257731958746</v>
      </c>
      <c r="AS27" s="73">
        <v>4.8499999999999996</v>
      </c>
      <c r="AT27" s="53"/>
      <c r="AU27" s="70" t="str">
        <f t="shared" si="9"/>
        <v/>
      </c>
      <c r="AV27" s="60">
        <v>500</v>
      </c>
      <c r="AW27" s="39">
        <f>IF(ISERROR(AQ27*AV27),"",AQ27*AV27)</f>
        <v>1785.4000000000003</v>
      </c>
      <c r="AX27" s="39">
        <f>IF(ISERROR(AS27*AV27),"",AS27*AV27)</f>
        <v>2425</v>
      </c>
      <c r="AY27" s="39">
        <f>IF(ISERROR(AT27*AV27),"",AT27*AV27)</f>
        <v>0</v>
      </c>
      <c r="AZ27" s="49" t="e">
        <f>IF(#REF!="","",#REF!*#REF!*#REF!/1000000/Y27*AV27)</f>
        <v>#REF!</v>
      </c>
      <c r="BA27" s="51"/>
      <c r="BB27" s="32"/>
      <c r="BC27" s="33" t="s">
        <v>69</v>
      </c>
      <c r="BD27" s="33" t="s">
        <v>60</v>
      </c>
      <c r="BE27" s="33" t="s">
        <v>142</v>
      </c>
    </row>
    <row r="28" spans="1:57" ht="24.95" customHeight="1">
      <c r="A28" s="50"/>
      <c r="B28" s="55"/>
      <c r="C28" s="51"/>
      <c r="D28" s="83" t="s">
        <v>64</v>
      </c>
      <c r="E28" s="31" t="s">
        <v>65</v>
      </c>
      <c r="F28" s="31" t="s">
        <v>57</v>
      </c>
      <c r="G28" s="69" t="s">
        <v>181</v>
      </c>
      <c r="H28" s="89" t="s">
        <v>207</v>
      </c>
      <c r="I28" s="89" t="s">
        <v>95</v>
      </c>
      <c r="J28" s="44" t="s">
        <v>184</v>
      </c>
      <c r="K28" s="44" t="s">
        <v>184</v>
      </c>
      <c r="L28" s="61" t="s">
        <v>81</v>
      </c>
      <c r="M28" s="33" t="s">
        <v>208</v>
      </c>
      <c r="N28" s="84"/>
      <c r="O28" s="84" t="s">
        <v>209</v>
      </c>
      <c r="P28" s="46" t="s">
        <v>210</v>
      </c>
      <c r="Q28" s="31" t="s">
        <v>58</v>
      </c>
      <c r="R28" s="52">
        <f>'[1]Sunny 9.9'!Q132</f>
        <v>2.12</v>
      </c>
      <c r="S28" s="31" t="s">
        <v>59</v>
      </c>
      <c r="T28" s="47"/>
      <c r="U28" s="87">
        <v>16</v>
      </c>
      <c r="V28" s="87">
        <v>9</v>
      </c>
      <c r="W28" s="87">
        <v>12</v>
      </c>
      <c r="X28" s="34">
        <v>11</v>
      </c>
      <c r="Y28" s="59">
        <v>1</v>
      </c>
      <c r="Z28" s="35">
        <f t="shared" si="0"/>
        <v>1.7279999999999999E-3</v>
      </c>
      <c r="AA28" s="36">
        <v>63</v>
      </c>
      <c r="AB28" s="37">
        <f t="shared" si="1"/>
        <v>36458.333333333336</v>
      </c>
      <c r="AC28" s="38">
        <v>2250</v>
      </c>
      <c r="AD28" s="39">
        <f t="shared" si="2"/>
        <v>6.1714285714285708E-2</v>
      </c>
      <c r="AE28" s="66" t="s">
        <v>73</v>
      </c>
      <c r="AF28" s="40">
        <v>0.33400000000000002</v>
      </c>
      <c r="AG28" s="39">
        <f>IF(ISERROR(R28*AF28),"",R28*AF28)</f>
        <v>0.70808000000000004</v>
      </c>
      <c r="AH28" s="39">
        <f>IF(ISERROR(R28+AD28+AG28),"",R28+AD28+AG28)</f>
        <v>2.8897942857142862</v>
      </c>
      <c r="AI28" s="41">
        <v>0</v>
      </c>
      <c r="AJ28" s="39">
        <f t="shared" si="10"/>
        <v>0</v>
      </c>
      <c r="AK28" s="86">
        <v>0.05</v>
      </c>
      <c r="AL28" s="39">
        <f t="shared" ref="AL28:AL31" si="11">IF(ISERROR(AS28*AK28),"",AS28*AK28)</f>
        <v>0.24249999999999999</v>
      </c>
      <c r="AM28" s="42">
        <v>0</v>
      </c>
      <c r="AN28" s="41">
        <v>0</v>
      </c>
      <c r="AO28" s="39">
        <f t="shared" ref="AO28:AO31" si="12">IF(ISERROR(AS28*AN28),"",AS28*AN28)</f>
        <v>0</v>
      </c>
      <c r="AP28" s="39">
        <f t="shared" ref="AP28:AP31" si="13">IF(ISERROR(AJ28+AL28+AO28),"",AJ28+AL28+AO28)</f>
        <v>0.24249999999999999</v>
      </c>
      <c r="AQ28" s="39">
        <f t="shared" ref="AQ28:AQ31" si="14">IF(ISERROR(AH28+AP28),"",AH28+AP28)</f>
        <v>3.1322942857142864</v>
      </c>
      <c r="AR28" s="48">
        <f t="shared" ref="AR28:AR31" si="15">IF(ISERROR((AS28-AQ28)/AS28),"",(AS28-AQ28)/AS28)</f>
        <v>0.3541661266568481</v>
      </c>
      <c r="AS28" s="73">
        <v>4.8499999999999996</v>
      </c>
      <c r="AT28" s="53"/>
      <c r="AU28" s="70" t="str">
        <f t="shared" si="9"/>
        <v/>
      </c>
      <c r="AV28" s="60">
        <v>500</v>
      </c>
      <c r="AW28" s="39">
        <f>IF(ISERROR(AQ28*AV28),"",AQ28*AV28)</f>
        <v>1566.1471428571431</v>
      </c>
      <c r="AX28" s="39">
        <f>IF(ISERROR(AS28*AV28),"",AS28*AV28)</f>
        <v>2425</v>
      </c>
      <c r="AY28" s="39">
        <f>IF(ISERROR(AT28*AV28),"",AT28*AV28)</f>
        <v>0</v>
      </c>
      <c r="AZ28" s="49" t="e">
        <f>IF(#REF!="","",#REF!*#REF!*#REF!/1000000/Y28*AV28)</f>
        <v>#REF!</v>
      </c>
      <c r="BA28" s="51"/>
      <c r="BB28" s="32"/>
      <c r="BC28" s="33" t="s">
        <v>69</v>
      </c>
      <c r="BD28" s="33" t="s">
        <v>60</v>
      </c>
      <c r="BE28" s="33" t="s">
        <v>193</v>
      </c>
    </row>
    <row r="29" spans="1:57" ht="24.95" customHeight="1">
      <c r="A29" s="50"/>
      <c r="B29" s="55"/>
      <c r="C29" s="51"/>
      <c r="D29" s="83" t="s">
        <v>64</v>
      </c>
      <c r="E29" s="31" t="s">
        <v>65</v>
      </c>
      <c r="F29" s="31" t="s">
        <v>57</v>
      </c>
      <c r="G29" s="69" t="s">
        <v>181</v>
      </c>
      <c r="H29" s="32" t="s">
        <v>140</v>
      </c>
      <c r="I29" s="32" t="s">
        <v>211</v>
      </c>
      <c r="J29" s="44" t="s">
        <v>195</v>
      </c>
      <c r="K29" s="44" t="s">
        <v>137</v>
      </c>
      <c r="L29" s="32" t="s">
        <v>212</v>
      </c>
      <c r="M29" s="33" t="s">
        <v>186</v>
      </c>
      <c r="N29" s="84"/>
      <c r="O29" s="84" t="s">
        <v>213</v>
      </c>
      <c r="P29" s="46" t="s">
        <v>214</v>
      </c>
      <c r="Q29" s="31" t="s">
        <v>58</v>
      </c>
      <c r="R29" s="56">
        <f>'[1]Sunny 9.11'!S150</f>
        <v>3.42</v>
      </c>
      <c r="S29" s="31" t="s">
        <v>59</v>
      </c>
      <c r="T29" s="47"/>
      <c r="U29" s="87">
        <v>21</v>
      </c>
      <c r="V29" s="87">
        <v>16</v>
      </c>
      <c r="W29" s="87">
        <v>15.5</v>
      </c>
      <c r="X29" s="34">
        <v>11</v>
      </c>
      <c r="Y29" s="59">
        <v>1</v>
      </c>
      <c r="Z29" s="35">
        <f t="shared" ref="Z29:Z31" si="16">IF(U29="","",U29*V29*W29/1000000)</f>
        <v>5.208E-3</v>
      </c>
      <c r="AA29" s="36">
        <v>63</v>
      </c>
      <c r="AB29" s="37">
        <f t="shared" ref="AB29:AB31" si="17">IF(Y29="","",AA29/Z29*Y29)</f>
        <v>12096.774193548386</v>
      </c>
      <c r="AC29" s="38">
        <v>2250</v>
      </c>
      <c r="AD29" s="39">
        <f t="shared" ref="AD29:AD31" si="18">IF(ISERROR(AC29/AB29),"",AC29/AB29)</f>
        <v>0.186</v>
      </c>
      <c r="AE29" s="66" t="s">
        <v>73</v>
      </c>
      <c r="AF29" s="40">
        <v>0.33400000000000002</v>
      </c>
      <c r="AG29" s="39">
        <f>IF(ISERROR(R29*AF29),"",R29*AF29)</f>
        <v>1.14228</v>
      </c>
      <c r="AH29" s="39">
        <f>IF(ISERROR(R29+AD29+AG29),"",R29+AD29+AG29)</f>
        <v>4.7482799999999994</v>
      </c>
      <c r="AI29" s="41">
        <v>0</v>
      </c>
      <c r="AJ29" s="39">
        <f t="shared" si="10"/>
        <v>0</v>
      </c>
      <c r="AK29" s="86">
        <v>0.05</v>
      </c>
      <c r="AL29" s="39">
        <f t="shared" si="11"/>
        <v>0.375</v>
      </c>
      <c r="AM29" s="42">
        <v>0</v>
      </c>
      <c r="AN29" s="41">
        <v>0</v>
      </c>
      <c r="AO29" s="39">
        <f t="shared" si="12"/>
        <v>0</v>
      </c>
      <c r="AP29" s="39">
        <f t="shared" si="13"/>
        <v>0.375</v>
      </c>
      <c r="AQ29" s="39">
        <f t="shared" si="14"/>
        <v>5.1232799999999994</v>
      </c>
      <c r="AR29" s="48">
        <f t="shared" si="15"/>
        <v>0.31689600000000007</v>
      </c>
      <c r="AS29" s="73">
        <v>7.5</v>
      </c>
      <c r="AT29" s="53"/>
      <c r="AU29" s="70" t="str">
        <f t="shared" ref="AU29:AU31" si="19">IF(ISERROR((AT29-AS29)/AT29),"",(AT29-AS29)/AT29)</f>
        <v/>
      </c>
      <c r="AV29" s="60">
        <v>500</v>
      </c>
      <c r="AW29" s="39">
        <f>IF(ISERROR(AQ29*AV29),"",AQ29*AV29)</f>
        <v>2561.64</v>
      </c>
      <c r="AX29" s="39">
        <f>IF(ISERROR(AS29*AV29),"",AS29*AV29)</f>
        <v>3750</v>
      </c>
      <c r="AY29" s="39">
        <f>IF(ISERROR(AT29*AV29),"",AT29*AV29)</f>
        <v>0</v>
      </c>
      <c r="AZ29" s="49" t="e">
        <f>IF(#REF!="","",#REF!*#REF!*#REF!/1000000/Y29*AV29)</f>
        <v>#REF!</v>
      </c>
      <c r="BA29" s="51"/>
      <c r="BB29" s="32"/>
      <c r="BC29" s="33" t="s">
        <v>69</v>
      </c>
      <c r="BD29" s="33" t="s">
        <v>60</v>
      </c>
      <c r="BE29" s="33" t="s">
        <v>193</v>
      </c>
    </row>
    <row r="30" spans="1:57" ht="24.95" customHeight="1">
      <c r="A30" s="50"/>
      <c r="B30" s="55"/>
      <c r="C30" s="51"/>
      <c r="D30" s="83" t="s">
        <v>64</v>
      </c>
      <c r="E30" s="31" t="s">
        <v>65</v>
      </c>
      <c r="F30" s="31" t="s">
        <v>57</v>
      </c>
      <c r="G30" s="69" t="s">
        <v>202</v>
      </c>
      <c r="H30" s="32" t="s">
        <v>141</v>
      </c>
      <c r="I30" s="32" t="s">
        <v>215</v>
      </c>
      <c r="J30" s="44" t="s">
        <v>184</v>
      </c>
      <c r="K30" s="44" t="s">
        <v>184</v>
      </c>
      <c r="L30" s="32" t="s">
        <v>216</v>
      </c>
      <c r="M30" s="33" t="s">
        <v>190</v>
      </c>
      <c r="N30" s="84"/>
      <c r="O30" s="84" t="s">
        <v>217</v>
      </c>
      <c r="P30" s="46" t="s">
        <v>218</v>
      </c>
      <c r="Q30" s="31" t="s">
        <v>58</v>
      </c>
      <c r="R30" s="56">
        <f>'[1]Sunny 9.11'!S151</f>
        <v>3.67</v>
      </c>
      <c r="S30" s="31" t="s">
        <v>59</v>
      </c>
      <c r="T30" s="47"/>
      <c r="U30" s="87">
        <v>20</v>
      </c>
      <c r="V30" s="87">
        <v>20</v>
      </c>
      <c r="W30" s="87">
        <v>20.5</v>
      </c>
      <c r="X30" s="34">
        <v>11</v>
      </c>
      <c r="Y30" s="59">
        <v>1</v>
      </c>
      <c r="Z30" s="35">
        <f t="shared" si="16"/>
        <v>8.2000000000000007E-3</v>
      </c>
      <c r="AA30" s="36">
        <v>63</v>
      </c>
      <c r="AB30" s="37">
        <f t="shared" si="17"/>
        <v>7682.9268292682918</v>
      </c>
      <c r="AC30" s="38">
        <v>2250</v>
      </c>
      <c r="AD30" s="39">
        <f t="shared" si="18"/>
        <v>0.29285714285714287</v>
      </c>
      <c r="AE30" s="66" t="s">
        <v>73</v>
      </c>
      <c r="AF30" s="40">
        <v>0.33400000000000002</v>
      </c>
      <c r="AG30" s="39">
        <f>IF(ISERROR(R30*AF30),"",R30*AF30)</f>
        <v>1.2257800000000001</v>
      </c>
      <c r="AH30" s="39">
        <f>IF(ISERROR(R30+AD30+AG30),"",R30+AD30+AG30)</f>
        <v>5.1886371428571429</v>
      </c>
      <c r="AI30" s="41">
        <v>0</v>
      </c>
      <c r="AJ30" s="39">
        <f t="shared" si="10"/>
        <v>0</v>
      </c>
      <c r="AK30" s="86">
        <v>0.05</v>
      </c>
      <c r="AL30" s="39">
        <f t="shared" si="11"/>
        <v>0.375</v>
      </c>
      <c r="AM30" s="42">
        <v>0</v>
      </c>
      <c r="AN30" s="41">
        <v>0</v>
      </c>
      <c r="AO30" s="39">
        <f t="shared" si="12"/>
        <v>0</v>
      </c>
      <c r="AP30" s="39">
        <f t="shared" si="13"/>
        <v>0.375</v>
      </c>
      <c r="AQ30" s="39">
        <f t="shared" si="14"/>
        <v>5.5636371428571429</v>
      </c>
      <c r="AR30" s="48">
        <f t="shared" si="15"/>
        <v>0.25818171428571429</v>
      </c>
      <c r="AS30" s="73">
        <v>7.5</v>
      </c>
      <c r="AT30" s="53"/>
      <c r="AU30" s="70" t="str">
        <f t="shared" si="19"/>
        <v/>
      </c>
      <c r="AV30" s="60">
        <v>500</v>
      </c>
      <c r="AW30" s="39">
        <f>IF(ISERROR(AQ30*AV30),"",AQ30*AV30)</f>
        <v>2781.8185714285714</v>
      </c>
      <c r="AX30" s="39">
        <f>IF(ISERROR(AS30*AV30),"",AS30*AV30)</f>
        <v>3750</v>
      </c>
      <c r="AY30" s="39">
        <f>IF(ISERROR(AT30*AV30),"",AT30*AV30)</f>
        <v>0</v>
      </c>
      <c r="AZ30" s="49" t="e">
        <f>IF(#REF!="","",#REF!*#REF!*#REF!/1000000/Y30*AV30)</f>
        <v>#REF!</v>
      </c>
      <c r="BA30" s="51"/>
      <c r="BB30" s="32"/>
      <c r="BC30" s="33" t="s">
        <v>69</v>
      </c>
      <c r="BD30" s="33" t="s">
        <v>60</v>
      </c>
      <c r="BE30" s="33" t="s">
        <v>142</v>
      </c>
    </row>
    <row r="31" spans="1:57" ht="24.95" customHeight="1" thickBot="1">
      <c r="A31" s="50"/>
      <c r="B31" s="57"/>
      <c r="C31" s="51"/>
      <c r="D31" s="83" t="s">
        <v>64</v>
      </c>
      <c r="E31" s="31" t="s">
        <v>65</v>
      </c>
      <c r="F31" s="31" t="s">
        <v>57</v>
      </c>
      <c r="G31" s="69" t="s">
        <v>181</v>
      </c>
      <c r="H31" s="33" t="s">
        <v>219</v>
      </c>
      <c r="I31" s="33" t="s">
        <v>68</v>
      </c>
      <c r="J31" s="44" t="s">
        <v>184</v>
      </c>
      <c r="K31" s="44" t="s">
        <v>185</v>
      </c>
      <c r="L31" s="61" t="s">
        <v>86</v>
      </c>
      <c r="M31" s="33" t="s">
        <v>190</v>
      </c>
      <c r="N31" s="84"/>
      <c r="O31" s="84" t="s">
        <v>220</v>
      </c>
      <c r="P31" s="46" t="s">
        <v>221</v>
      </c>
      <c r="Q31" s="31" t="s">
        <v>58</v>
      </c>
      <c r="R31" s="56">
        <f>'[1]Sunny 9.11'!S152</f>
        <v>5.89</v>
      </c>
      <c r="S31" s="31" t="s">
        <v>59</v>
      </c>
      <c r="T31" s="47"/>
      <c r="U31" s="58">
        <v>32</v>
      </c>
      <c r="V31" s="58">
        <v>26</v>
      </c>
      <c r="W31" s="58">
        <v>26.5</v>
      </c>
      <c r="X31" s="34">
        <v>11</v>
      </c>
      <c r="Y31" s="59">
        <v>1</v>
      </c>
      <c r="Z31" s="35">
        <f t="shared" si="16"/>
        <v>2.2048000000000002E-2</v>
      </c>
      <c r="AA31" s="36">
        <v>63</v>
      </c>
      <c r="AB31" s="37">
        <f t="shared" si="17"/>
        <v>2857.4020319303336</v>
      </c>
      <c r="AC31" s="38">
        <v>2250</v>
      </c>
      <c r="AD31" s="39">
        <f t="shared" si="18"/>
        <v>0.78742857142857148</v>
      </c>
      <c r="AE31" s="66" t="s">
        <v>73</v>
      </c>
      <c r="AF31" s="40">
        <v>0.33400000000000002</v>
      </c>
      <c r="AG31" s="39">
        <f>IF(ISERROR(R31*AF31),"",R31*AF31)</f>
        <v>1.96726</v>
      </c>
      <c r="AH31" s="39">
        <f>IF(ISERROR(R31+AD31+AG31),"",R31+AD31+AG31)</f>
        <v>8.6446885714285706</v>
      </c>
      <c r="AI31" s="41">
        <v>0</v>
      </c>
      <c r="AJ31" s="39">
        <f t="shared" si="10"/>
        <v>0</v>
      </c>
      <c r="AK31" s="86">
        <v>0.05</v>
      </c>
      <c r="AL31" s="39">
        <f t="shared" si="11"/>
        <v>0.67500000000000004</v>
      </c>
      <c r="AM31" s="42">
        <v>0</v>
      </c>
      <c r="AN31" s="41">
        <v>0</v>
      </c>
      <c r="AO31" s="39">
        <f t="shared" si="12"/>
        <v>0</v>
      </c>
      <c r="AP31" s="39">
        <f t="shared" si="13"/>
        <v>0.67500000000000004</v>
      </c>
      <c r="AQ31" s="39">
        <f t="shared" si="14"/>
        <v>9.3196885714285713</v>
      </c>
      <c r="AR31" s="48">
        <f t="shared" si="15"/>
        <v>0.30965269841269843</v>
      </c>
      <c r="AS31" s="73">
        <v>13.5</v>
      </c>
      <c r="AT31" s="53"/>
      <c r="AU31" s="70" t="str">
        <f t="shared" si="19"/>
        <v/>
      </c>
      <c r="AV31" s="90">
        <v>500</v>
      </c>
      <c r="AW31" s="39">
        <f>IF(ISERROR(AQ31*AV31),"",AQ31*AV31)</f>
        <v>4659.8442857142854</v>
      </c>
      <c r="AX31" s="39">
        <f>IF(ISERROR(AS31*AV31),"",AS31*AV31)</f>
        <v>6750</v>
      </c>
      <c r="AY31" s="39">
        <f>IF(ISERROR(AT31*AV31),"",AT31*AV31)</f>
        <v>0</v>
      </c>
      <c r="AZ31" s="49" t="e">
        <f>IF(#REF!="","",#REF!*#REF!*#REF!/1000000/Y31*AV31)</f>
        <v>#REF!</v>
      </c>
      <c r="BA31" s="51"/>
      <c r="BB31" s="32"/>
      <c r="BC31" s="33" t="s">
        <v>69</v>
      </c>
      <c r="BD31" s="33" t="s">
        <v>60</v>
      </c>
      <c r="BE31" s="33" t="s">
        <v>142</v>
      </c>
    </row>
  </sheetData>
  <sheetProtection insertRows="0" deleteRows="0" sort="0"/>
  <protectedRanges>
    <protectedRange sqref="A32:J164 P2:S31 Z2:AB31 AG2:AS31 AZ2:AZ31 AD2:AD31 AU2:AU31 A2:F31 L32:AS164" name="Range1"/>
    <protectedRange sqref="AC2:AC31" name="Range1_3"/>
    <protectedRange sqref="K32:K191" name="Range1_1"/>
    <protectedRange sqref="G13:I22" name="Range1_3_1"/>
    <protectedRange sqref="G23:I31" name="Range1_4_1"/>
    <protectedRange sqref="J13:J22" name="Range1_3_2"/>
    <protectedRange sqref="J23:J31" name="Range1_4_2"/>
    <protectedRange sqref="K13:K22" name="Range1_3_3"/>
    <protectedRange sqref="K23:K31" name="Range1_4_3"/>
    <protectedRange sqref="L13:M22" name="Range1_3_4"/>
    <protectedRange sqref="L23:M31" name="Range1_4_4"/>
    <protectedRange sqref="U13:W22" name="Range1_3_5"/>
    <protectedRange sqref="U27:W31 Y23:Y31" name="Range1_4_5"/>
    <protectedRange sqref="U23:W26" name="Range1_2_2"/>
    <protectedRange sqref="X2:X31" name="Range1_5_5"/>
    <protectedRange sqref="T13:T22" name="Range1_3_6"/>
    <protectedRange sqref="T23:T31" name="Range1_4_6"/>
    <protectedRange sqref="AE2:AE31" name="Range1_4_1_1_1"/>
    <protectedRange sqref="AF2:AF31" name="Range1_4_8"/>
    <protectedRange sqref="AV23:AV31" name="Range1_4_7_1"/>
    <protectedRange sqref="AV23:AV26" name="Range1_6_2_1"/>
  </protectedRanges>
  <mergeCells count="6">
    <mergeCell ref="B23:B31"/>
    <mergeCell ref="T23:T31"/>
    <mergeCell ref="B13:B22"/>
    <mergeCell ref="T13:T22"/>
    <mergeCell ref="B2:B12"/>
    <mergeCell ref="T2:T12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E2:E31</xm:sqref>
        </x14:dataValidation>
        <x14:dataValidation type="list" allowBlank="1" showInputMessage="1" showErrorMessage="1">
          <x14:formula1>
            <xm:f>[1]ValueSelect!#REF!</xm:f>
          </x14:formula1>
          <xm:sqref>F2:F31</xm:sqref>
        </x14:dataValidation>
        <x14:dataValidation type="list" allowBlank="1" showInputMessage="1" showErrorMessage="1">
          <x14:formula1>
            <xm:f>[1]Data!#REF!</xm:f>
          </x14:formula1>
          <xm:sqref>S2:S31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2025-09-17T03:30:01Z</dcterms:created>
  <dcterms:modified xsi:type="dcterms:W3CDTF">2025-09-17T03:34:07Z</dcterms:modified>
</cp:coreProperties>
</file>