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s">'[3]1-Import Product Data Sheet'!$X$2</definedName>
    <definedName name="Banner">'[4]Hardline Drop down'!$H$5:$H$9</definedName>
    <definedName name="bigidea">[5]Lists!$I$6:$I$29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nnum">'[2]other data'!$BI$2:$BI$18</definedName>
    <definedName name="scalenum">'[2]other data'!$BG$2:$BG$18</definedName>
    <definedName name="Season">'[4]Hardline Drop down'!$D$5:$D$15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" i="1" l="1"/>
  <c r="BB5" i="1"/>
  <c r="AV5" i="1"/>
  <c r="AR5" i="1"/>
  <c r="AS5" i="1" s="1"/>
  <c r="AP5" i="1"/>
  <c r="AN5" i="1"/>
  <c r="AL5" i="1"/>
  <c r="AH5" i="1"/>
  <c r="AC5" i="1"/>
  <c r="AD5" i="1" s="1"/>
  <c r="AF5" i="1" s="1"/>
  <c r="U5" i="1"/>
  <c r="T5" i="1"/>
  <c r="BE4" i="1"/>
  <c r="BB4" i="1"/>
  <c r="AV4" i="1"/>
  <c r="AR4" i="1"/>
  <c r="AS4" i="1" s="1"/>
  <c r="AP4" i="1"/>
  <c r="AN4" i="1"/>
  <c r="AL4" i="1"/>
  <c r="AH4" i="1"/>
  <c r="AC4" i="1"/>
  <c r="AD4" i="1" s="1"/>
  <c r="AF4" i="1" s="1"/>
  <c r="U4" i="1"/>
  <c r="T4" i="1"/>
  <c r="BE3" i="1"/>
  <c r="BB3" i="1"/>
  <c r="AV3" i="1"/>
  <c r="AR3" i="1"/>
  <c r="AS3" i="1" s="1"/>
  <c r="AP3" i="1"/>
  <c r="AN3" i="1"/>
  <c r="AL3" i="1"/>
  <c r="AH3" i="1"/>
  <c r="AC3" i="1"/>
  <c r="AD3" i="1" s="1"/>
  <c r="AF3" i="1" s="1"/>
  <c r="U3" i="1"/>
  <c r="T3" i="1"/>
  <c r="BE2" i="1"/>
  <c r="BB2" i="1"/>
  <c r="AV2" i="1"/>
  <c r="AR2" i="1"/>
  <c r="AS2" i="1" s="1"/>
  <c r="AP2" i="1"/>
  <c r="AN2" i="1"/>
  <c r="AL2" i="1"/>
  <c r="AH2" i="1"/>
  <c r="AC2" i="1"/>
  <c r="AD2" i="1" s="1"/>
  <c r="AF2" i="1" s="1"/>
  <c r="U2" i="1"/>
  <c r="T2" i="1"/>
  <c r="AI5" i="1" l="1"/>
  <c r="AI2" i="1"/>
  <c r="AJ2" i="1" s="1"/>
  <c r="AX2" i="1" s="1"/>
  <c r="AY2" i="1" s="1"/>
  <c r="BD2" i="1" s="1"/>
  <c r="AI3" i="1"/>
  <c r="AI4" i="1"/>
  <c r="AJ4" i="1" s="1"/>
  <c r="AX4" i="1" s="1"/>
  <c r="AY4" i="1" s="1"/>
  <c r="BD4" i="1" s="1"/>
  <c r="AW2" i="1"/>
  <c r="AW4" i="1"/>
  <c r="AJ3" i="1"/>
  <c r="AJ5" i="1"/>
  <c r="AW3" i="1"/>
  <c r="AW5" i="1"/>
  <c r="AX5" i="1" l="1"/>
  <c r="AY5" i="1" s="1"/>
  <c r="BD5" i="1" s="1"/>
  <c r="AX3" i="1"/>
  <c r="AY3" i="1" s="1"/>
  <c r="BD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<sst xmlns="http://schemas.openxmlformats.org/spreadsheetml/2006/main" count="117" uniqueCount="80">
  <si>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</si>
  <si>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</si>
  <si>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</si>
  <si>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</si>
  <si>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</si>
  <si>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</si>
  <si>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</si>
  <si>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</si>
  <si>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</si>
  <si>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</si>
  <si>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</si>
  <si>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</si>
  <si>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</si>
  <si>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</si>
  <si>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</si>
  <si>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</si>
  <si>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</si>
  <si>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</si>
  <si>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</si>
  <si>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</si>
  <si>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</si>
  <si>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</si>
  <si>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</si>
  <si>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</si>
  <si>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</si>
  <si>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</si>
  <si>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</si>
  <si>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</si>
  <si>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</si>
  <si>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</si>
  <si>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</si>
  <si>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</si>
  <si>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</si>
  <si>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</si>
  <si>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</si>
  <si>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</si>
  <si>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</si>
  <si>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</si>
  <si>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</si>
  <si>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</si>
  <si>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</si>
  <si>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</si>
  <si>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</si>
  <si>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</si>
  <si>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</si>
  <si>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</si>
  <si>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</si>
  <si>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</si>
  <si>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</si>
  <si>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</si>
  <si>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</si>
  <si>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</si>
  <si>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</si>
  <si>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</si>
  <si>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</si>
  <si>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</si>
  <si>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</si>
  <si>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Beautyrest Black</t>
  </si>
  <si>
    <t>Beautyrest Black 6%</t>
  </si>
  <si>
    <t>BLANKET</t>
  </si>
  <si>
    <t>Solid Whispersoft</t>
  </si>
  <si>
    <t>100% Polyester Solid Whispersoft Blanket</t>
    <phoneticPr fontId="8" type="noConversion"/>
  </si>
  <si>
    <t>SLD Whisper BLK</t>
  </si>
  <si>
    <t xml:space="preserve">380gsm solid Whispersoft plush, 1" folded edges; Packaging: folded with stiffner card in polyester belly band + insert card; 5pcs/ctn </t>
  </si>
  <si>
    <t>100% polyester knit</t>
    <phoneticPr fontId="8" type="noConversion"/>
  </si>
  <si>
    <t>90x90</t>
  </si>
  <si>
    <t>Snow White</t>
  </si>
  <si>
    <t>BRB51-0238</t>
    <phoneticPr fontId="2" type="noConversion"/>
  </si>
  <si>
    <t>Piece</t>
  </si>
  <si>
    <t>Normal</t>
  </si>
  <si>
    <t>6301.40.0020</t>
  </si>
  <si>
    <t>Royalty</t>
  </si>
  <si>
    <t>100% Polyester Solid Whispersoft Blanket</t>
    <phoneticPr fontId="8" type="noConversion"/>
  </si>
  <si>
    <t>100% polyester knit</t>
  </si>
  <si>
    <t>108x90</t>
  </si>
  <si>
    <t>BRB51-0239</t>
  </si>
  <si>
    <t>Alloy</t>
  </si>
  <si>
    <t>BRB51-0240</t>
  </si>
  <si>
    <t>100% Polyester Solid Whispersoft Blanket</t>
    <phoneticPr fontId="8" type="noConversion"/>
  </si>
  <si>
    <t>BRB51-0241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</si>
</sst>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¥-804]#,##0.00"/>
    <numFmt numFmtId="181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5" fillId="0" borderId="1" xfId="0" applyNumberFormat="1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38485</xdr:colOff>
      <xdr:row>1</xdr:row>
      <xdr:rowOff>163561</xdr:rowOff>
    </xdr:from>
    <xdr:to>
      <xdr:col>2</xdr:col>
      <xdr:colOff>347546</xdr:colOff>
      <xdr:row>2</xdr:row>
      <xdr:rowOff>461819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91C19AD-0711-47AA-B538-1A97835AD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60" y="1401811"/>
          <a:ext cx="785311" cy="907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B%20380%20Whispersoft%20BLK%20WOD%20commit%20+30tariff%209.12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-SLD plush BLK 7.16.2025"/>
      <sheetName val="HG proj. 9.12.25"/>
      <sheetName val="ValueSelection"/>
      <sheetName val="Data"/>
    </sheetNames>
    <sheetDataSet>
      <sheetData sheetId="0"/>
      <sheetData sheetId="1"/>
      <sheetData sheetId="2">
        <row r="73">
          <cell r="M73">
            <v>6.86</v>
          </cell>
          <cell r="N73">
            <v>8.02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zoomScale="99" zoomScaleNormal="99" workbookViewId="0">
      <selection activeCell="J14" sqref="J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12.85546875" style="2" customWidth="1"/>
    <col min="8" max="8" width="12" style="2" customWidth="1"/>
    <col min="9" max="9" width="9.140625" style="2" customWidth="1"/>
    <col min="10" max="10" width="41.28515625" style="2" customWidth="1"/>
    <col min="11" max="11" width="9.5703125" style="3" customWidth="1"/>
    <col min="12" max="12" width="7" style="2" customWidth="1"/>
    <col min="13" max="14" width="6.140625" style="2" customWidth="1"/>
    <col min="15" max="15" width="12.14062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7.5703125" style="6" customWidth="1"/>
    <col min="47" max="47" width="8.140625" style="10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6" customWidth="1"/>
    <col min="53" max="53" width="9.140625" style="2" customWidth="1"/>
    <col min="54" max="55" width="9.140625" style="2"/>
    <col min="56" max="56" width="10.28515625" style="6" bestFit="1" customWidth="1"/>
    <col min="57" max="57" width="11.140625" style="6" customWidth="1"/>
    <col min="58" max="16384" width="9.140625" style="2"/>
  </cols>
  <sheetData>
    <row r="1" spans="1:57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0" t="s">
        <v>48</v>
      </c>
      <c r="AX1" s="33" t="s">
        <v>49</v>
      </c>
      <c r="AY1" s="34" t="s">
        <v>50</v>
      </c>
      <c r="AZ1" s="35" t="s">
        <v>51</v>
      </c>
      <c r="BA1" s="36" t="s">
        <v>52</v>
      </c>
      <c r="BB1" s="34" t="s">
        <v>53</v>
      </c>
      <c r="BC1" s="13" t="s">
        <v>54</v>
      </c>
      <c r="BD1" s="30" t="s">
        <v>55</v>
      </c>
      <c r="BE1" s="30" t="s">
        <v>56</v>
      </c>
    </row>
    <row r="2" spans="1:57" ht="48" customHeight="1" x14ac:dyDescent="0.25">
      <c r="A2" s="37">
        <v>1</v>
      </c>
      <c r="B2" s="38"/>
      <c r="C2" s="38"/>
      <c r="D2" s="38" t="s">
        <v>57</v>
      </c>
      <c r="E2" s="38" t="s">
        <v>58</v>
      </c>
      <c r="F2" s="38" t="s">
        <v>59</v>
      </c>
      <c r="G2" s="39" t="s">
        <v>60</v>
      </c>
      <c r="H2" s="39" t="s">
        <v>61</v>
      </c>
      <c r="I2" s="39" t="s">
        <v>62</v>
      </c>
      <c r="J2" s="39" t="s">
        <v>63</v>
      </c>
      <c r="K2" s="40" t="s">
        <v>64</v>
      </c>
      <c r="L2" s="38" t="s">
        <v>65</v>
      </c>
      <c r="M2" s="39" t="s">
        <v>66</v>
      </c>
      <c r="N2" s="38"/>
      <c r="O2" s="41" t="s">
        <v>67</v>
      </c>
      <c r="P2" s="38"/>
      <c r="Q2" s="38" t="s">
        <v>68</v>
      </c>
      <c r="R2" s="42"/>
      <c r="S2" s="43">
        <v>8.1</v>
      </c>
      <c r="T2" s="44">
        <f>IF(ISERROR(R2/S2),"",R2/S2)</f>
        <v>0</v>
      </c>
      <c r="U2" s="45">
        <f>'[1]CCD-SLD plush BLK 7.16.2025'!M73</f>
        <v>6.86</v>
      </c>
      <c r="V2" s="12"/>
      <c r="W2" s="38" t="s">
        <v>69</v>
      </c>
      <c r="X2" s="46">
        <v>45</v>
      </c>
      <c r="Y2" s="46">
        <v>39</v>
      </c>
      <c r="Z2" s="46">
        <v>65</v>
      </c>
      <c r="AA2" s="43">
        <v>5</v>
      </c>
      <c r="AB2" s="47">
        <v>5</v>
      </c>
      <c r="AC2" s="48">
        <f>IF(X2="","",X2*Y2*Z2/1000000)</f>
        <v>0.114075</v>
      </c>
      <c r="AD2" s="49">
        <f>IF(AB2="","",65/AC2*AB2)</f>
        <v>2849.0028490028494</v>
      </c>
      <c r="AE2" s="38">
        <v>3300</v>
      </c>
      <c r="AF2" s="50">
        <f>IF(ISERROR(AE2/AD2),"",AE2/AD2)</f>
        <v>1.1582999999999999</v>
      </c>
      <c r="AG2" s="39" t="s">
        <v>70</v>
      </c>
      <c r="AH2" s="51">
        <f>8.5%+30%</f>
        <v>0.38500000000000001</v>
      </c>
      <c r="AI2" s="50">
        <f>IF(ISERROR(U2*AH2),"",U2*AH2)</f>
        <v>2.6411000000000002</v>
      </c>
      <c r="AJ2" s="50">
        <f t="shared" ref="AJ2:AJ5" si="0">IF(ISERROR(U2+AF2+AI2),"",U2+AF2+AI2)</f>
        <v>10.6594</v>
      </c>
      <c r="AK2" s="51">
        <v>0.01</v>
      </c>
      <c r="AL2" s="50">
        <f t="shared" ref="AL2:AL5" si="1">IF(ISERROR(AZ2*AK2),"",AZ2*AK2)</f>
        <v>0.13800000000000001</v>
      </c>
      <c r="AM2" s="51">
        <v>0</v>
      </c>
      <c r="AN2" s="50">
        <f t="shared" ref="AN2:AN5" si="2">IF(ISERROR(AZ2*AM2),"",AZ2*AM2)</f>
        <v>0</v>
      </c>
      <c r="AO2" s="51">
        <v>0.08</v>
      </c>
      <c r="AP2" s="50">
        <f t="shared" ref="AP2:AP5" si="3">IF(ISERROR(AZ2*AO2),"",AZ2*AO2)</f>
        <v>1.1040000000000001</v>
      </c>
      <c r="AQ2" s="39" t="s">
        <v>71</v>
      </c>
      <c r="AR2" s="51">
        <f>5%+1%</f>
        <v>6.0000000000000005E-2</v>
      </c>
      <c r="AS2" s="50">
        <f t="shared" ref="AS2:AS5" si="4">IF(ISERROR(AZ2*AR2),"",AZ2*AR2)</f>
        <v>0.82800000000000007</v>
      </c>
      <c r="AT2" s="38">
        <v>0</v>
      </c>
      <c r="AU2" s="51">
        <v>0</v>
      </c>
      <c r="AV2" s="52">
        <f t="shared" ref="AV2:AV5" si="5">IF(ISERROR(AZ2*AU2),"",AZ2*AU2)</f>
        <v>0</v>
      </c>
      <c r="AW2" s="50">
        <f>IF(ISERROR(AL2+AN2+AP2+AS2+AV2),"",AL2+AN2+AP2+AS2+AV2)</f>
        <v>2.0700000000000003</v>
      </c>
      <c r="AX2" s="50">
        <f t="shared" ref="AX2:AX5" si="6">IF(ISERROR(AJ2+AW2),"",AJ2+AW2)</f>
        <v>12.7294</v>
      </c>
      <c r="AY2" s="53">
        <f t="shared" ref="AY2:AY5" si="7">IF(ISERROR((AZ2-AX2)/AZ2),"",(AZ2-AX2)/AZ2)</f>
        <v>7.757971014492758E-2</v>
      </c>
      <c r="AZ2" s="12">
        <v>13.8</v>
      </c>
      <c r="BA2" s="12">
        <v>24.99</v>
      </c>
      <c r="BB2" s="53">
        <f>IF(ISERROR((BA2-AZ2)/BA2),"",(BA2-AZ2)/BA2)</f>
        <v>0.44777911164465778</v>
      </c>
      <c r="BC2" s="11">
        <v>700</v>
      </c>
      <c r="BD2" s="50">
        <f t="shared" ref="BD2:BD5" si="8">IF(ISERROR(AY2*BC2),"",AX2*BC2)</f>
        <v>8910.58</v>
      </c>
      <c r="BE2" s="50">
        <f>IF(ISERROR(AZ2*BC2),"",AZ2*BC2)</f>
        <v>9660</v>
      </c>
    </row>
    <row r="3" spans="1:57" ht="48" customHeight="1" x14ac:dyDescent="0.25">
      <c r="A3" s="37">
        <v>2</v>
      </c>
      <c r="B3" s="38"/>
      <c r="C3" s="38"/>
      <c r="D3" s="38" t="s">
        <v>57</v>
      </c>
      <c r="E3" s="38" t="s">
        <v>58</v>
      </c>
      <c r="F3" s="38" t="s">
        <v>59</v>
      </c>
      <c r="G3" s="39" t="s">
        <v>60</v>
      </c>
      <c r="H3" s="39" t="s">
        <v>72</v>
      </c>
      <c r="I3" s="39" t="s">
        <v>62</v>
      </c>
      <c r="J3" s="39" t="s">
        <v>63</v>
      </c>
      <c r="K3" s="40" t="s">
        <v>73</v>
      </c>
      <c r="L3" s="38" t="s">
        <v>74</v>
      </c>
      <c r="M3" s="39" t="s">
        <v>66</v>
      </c>
      <c r="N3" s="38"/>
      <c r="O3" s="41" t="s">
        <v>75</v>
      </c>
      <c r="P3" s="38"/>
      <c r="Q3" s="38" t="s">
        <v>68</v>
      </c>
      <c r="R3" s="42"/>
      <c r="S3" s="43">
        <v>8.1</v>
      </c>
      <c r="T3" s="44">
        <f t="shared" ref="T3:T5" si="9">IF(ISERROR(R3/S3),"",R3/S3)</f>
        <v>0</v>
      </c>
      <c r="U3" s="45">
        <f>'[1]CCD-SLD plush BLK 7.16.2025'!N73</f>
        <v>8.02</v>
      </c>
      <c r="V3" s="12"/>
      <c r="W3" s="38" t="s">
        <v>69</v>
      </c>
      <c r="X3" s="46">
        <v>45</v>
      </c>
      <c r="Y3" s="46">
        <v>39</v>
      </c>
      <c r="Z3" s="46">
        <v>70</v>
      </c>
      <c r="AA3" s="43">
        <v>5</v>
      </c>
      <c r="AB3" s="11">
        <v>5</v>
      </c>
      <c r="AC3" s="48">
        <f t="shared" ref="AC3:AC5" si="10">IF(X3="","",X3*Y3*Z3/1000000)</f>
        <v>0.12285</v>
      </c>
      <c r="AD3" s="49">
        <f t="shared" ref="AD3:AD5" si="11">IF(AB3="","",65/AC3*AB3)</f>
        <v>2645.5026455026455</v>
      </c>
      <c r="AE3" s="38">
        <v>3300</v>
      </c>
      <c r="AF3" s="50">
        <f t="shared" ref="AF3:AF5" si="12">IF(ISERROR(AE3/AD3),"",AE3/AD3)</f>
        <v>1.2474000000000001</v>
      </c>
      <c r="AG3" s="39" t="s">
        <v>70</v>
      </c>
      <c r="AH3" s="51">
        <f t="shared" ref="AH3:AH5" si="13">8.5%+30%</f>
        <v>0.38500000000000001</v>
      </c>
      <c r="AI3" s="50">
        <f>IF(ISERROR(U3*AH3),"",U3*AH3)</f>
        <v>3.0876999999999999</v>
      </c>
      <c r="AJ3" s="50">
        <f t="shared" si="0"/>
        <v>12.3551</v>
      </c>
      <c r="AK3" s="51">
        <v>0.01</v>
      </c>
      <c r="AL3" s="50">
        <f t="shared" si="1"/>
        <v>0.161</v>
      </c>
      <c r="AM3" s="51">
        <v>0</v>
      </c>
      <c r="AN3" s="50">
        <f t="shared" si="2"/>
        <v>0</v>
      </c>
      <c r="AO3" s="51">
        <v>0.08</v>
      </c>
      <c r="AP3" s="50">
        <f t="shared" si="3"/>
        <v>1.288</v>
      </c>
      <c r="AQ3" s="39" t="s">
        <v>71</v>
      </c>
      <c r="AR3" s="51">
        <f t="shared" ref="AR3:AR5" si="14">5%+1%</f>
        <v>6.0000000000000005E-2</v>
      </c>
      <c r="AS3" s="50">
        <f t="shared" si="4"/>
        <v>0.96600000000000019</v>
      </c>
      <c r="AT3" s="38">
        <v>0</v>
      </c>
      <c r="AU3" s="51">
        <v>0</v>
      </c>
      <c r="AV3" s="52">
        <f t="shared" si="5"/>
        <v>0</v>
      </c>
      <c r="AW3" s="50">
        <f t="shared" ref="AW3:AW5" si="15">IF(ISERROR(AL3+AN3+AP3+AS3+AV3),"",AL3+AN3+AP3+AS3+AV3)</f>
        <v>2.415</v>
      </c>
      <c r="AX3" s="50">
        <f t="shared" si="6"/>
        <v>14.770099999999999</v>
      </c>
      <c r="AY3" s="53">
        <f t="shared" si="7"/>
        <v>8.2602484472049806E-2</v>
      </c>
      <c r="AZ3" s="12">
        <v>16.100000000000001</v>
      </c>
      <c r="BA3" s="12">
        <v>29.99</v>
      </c>
      <c r="BB3" s="53">
        <f t="shared" ref="BB3:BB5" si="16">IF(ISERROR((BA3-AZ3)/BA3),"",(BA3-AZ3)/BA3)</f>
        <v>0.4631543847949316</v>
      </c>
      <c r="BC3" s="11">
        <v>300</v>
      </c>
      <c r="BD3" s="50">
        <f t="shared" si="8"/>
        <v>4431.03</v>
      </c>
      <c r="BE3" s="50">
        <f t="shared" ref="BE3:BE5" si="17">IF(ISERROR(AZ3*BC3),"",AZ3*BC3)</f>
        <v>4830</v>
      </c>
    </row>
    <row r="4" spans="1:57" ht="48" customHeight="1" x14ac:dyDescent="0.25">
      <c r="A4" s="37">
        <v>3</v>
      </c>
      <c r="B4" s="38"/>
      <c r="C4" s="38"/>
      <c r="D4" s="38" t="s">
        <v>57</v>
      </c>
      <c r="E4" s="38" t="s">
        <v>58</v>
      </c>
      <c r="F4" s="38" t="s">
        <v>59</v>
      </c>
      <c r="G4" s="39" t="s">
        <v>60</v>
      </c>
      <c r="H4" s="39" t="s">
        <v>61</v>
      </c>
      <c r="I4" s="39" t="s">
        <v>62</v>
      </c>
      <c r="J4" s="39" t="s">
        <v>63</v>
      </c>
      <c r="K4" s="40" t="s">
        <v>73</v>
      </c>
      <c r="L4" s="39" t="s">
        <v>65</v>
      </c>
      <c r="M4" s="39" t="s">
        <v>76</v>
      </c>
      <c r="N4" s="38"/>
      <c r="O4" s="41" t="s">
        <v>77</v>
      </c>
      <c r="P4" s="38"/>
      <c r="Q4" s="38" t="s">
        <v>68</v>
      </c>
      <c r="R4" s="42"/>
      <c r="S4" s="43">
        <v>8.1</v>
      </c>
      <c r="T4" s="44">
        <f t="shared" si="9"/>
        <v>0</v>
      </c>
      <c r="U4" s="45">
        <f>'[1]CCD-SLD plush BLK 7.16.2025'!M73</f>
        <v>6.86</v>
      </c>
      <c r="V4" s="12"/>
      <c r="W4" s="38" t="s">
        <v>69</v>
      </c>
      <c r="X4" s="46">
        <v>45</v>
      </c>
      <c r="Y4" s="46">
        <v>39</v>
      </c>
      <c r="Z4" s="46">
        <v>65</v>
      </c>
      <c r="AA4" s="43">
        <v>5</v>
      </c>
      <c r="AB4" s="11">
        <v>5</v>
      </c>
      <c r="AC4" s="48">
        <f t="shared" si="10"/>
        <v>0.114075</v>
      </c>
      <c r="AD4" s="49">
        <f t="shared" si="11"/>
        <v>2849.0028490028494</v>
      </c>
      <c r="AE4" s="38">
        <v>3300</v>
      </c>
      <c r="AF4" s="50">
        <f t="shared" si="12"/>
        <v>1.1582999999999999</v>
      </c>
      <c r="AG4" s="39" t="s">
        <v>70</v>
      </c>
      <c r="AH4" s="51">
        <f t="shared" si="13"/>
        <v>0.38500000000000001</v>
      </c>
      <c r="AI4" s="50">
        <f t="shared" ref="AI4:AI5" si="18">IF(ISERROR(U4*AH4),"",U4*AH4)</f>
        <v>2.6411000000000002</v>
      </c>
      <c r="AJ4" s="50">
        <f t="shared" si="0"/>
        <v>10.6594</v>
      </c>
      <c r="AK4" s="51">
        <v>0.01</v>
      </c>
      <c r="AL4" s="50">
        <f t="shared" si="1"/>
        <v>0.13800000000000001</v>
      </c>
      <c r="AM4" s="51">
        <v>0</v>
      </c>
      <c r="AN4" s="50">
        <f t="shared" si="2"/>
        <v>0</v>
      </c>
      <c r="AO4" s="51">
        <v>0.08</v>
      </c>
      <c r="AP4" s="50">
        <f t="shared" si="3"/>
        <v>1.1040000000000001</v>
      </c>
      <c r="AQ4" s="39" t="s">
        <v>71</v>
      </c>
      <c r="AR4" s="51">
        <f t="shared" si="14"/>
        <v>6.0000000000000005E-2</v>
      </c>
      <c r="AS4" s="50">
        <f t="shared" si="4"/>
        <v>0.82800000000000007</v>
      </c>
      <c r="AT4" s="38">
        <v>0</v>
      </c>
      <c r="AU4" s="51">
        <v>0</v>
      </c>
      <c r="AV4" s="52">
        <f t="shared" si="5"/>
        <v>0</v>
      </c>
      <c r="AW4" s="50">
        <f t="shared" si="15"/>
        <v>2.0700000000000003</v>
      </c>
      <c r="AX4" s="50">
        <f t="shared" si="6"/>
        <v>12.7294</v>
      </c>
      <c r="AY4" s="53">
        <f t="shared" si="7"/>
        <v>7.757971014492758E-2</v>
      </c>
      <c r="AZ4" s="12">
        <v>13.8</v>
      </c>
      <c r="BA4" s="12">
        <v>24.99</v>
      </c>
      <c r="BB4" s="53">
        <f t="shared" si="16"/>
        <v>0.44777911164465778</v>
      </c>
      <c r="BC4" s="11">
        <v>700</v>
      </c>
      <c r="BD4" s="50">
        <f t="shared" si="8"/>
        <v>8910.58</v>
      </c>
      <c r="BE4" s="50">
        <f t="shared" si="17"/>
        <v>9660</v>
      </c>
    </row>
    <row r="5" spans="1:57" ht="48" customHeight="1" x14ac:dyDescent="0.25">
      <c r="A5" s="37">
        <v>4</v>
      </c>
      <c r="B5" s="38"/>
      <c r="C5" s="38"/>
      <c r="D5" s="38" t="s">
        <v>57</v>
      </c>
      <c r="E5" s="38" t="s">
        <v>58</v>
      </c>
      <c r="F5" s="38" t="s">
        <v>59</v>
      </c>
      <c r="G5" s="39" t="s">
        <v>60</v>
      </c>
      <c r="H5" s="39" t="s">
        <v>78</v>
      </c>
      <c r="I5" s="39" t="s">
        <v>62</v>
      </c>
      <c r="J5" s="39" t="s">
        <v>63</v>
      </c>
      <c r="K5" s="40" t="s">
        <v>73</v>
      </c>
      <c r="L5" s="39" t="s">
        <v>74</v>
      </c>
      <c r="M5" s="39" t="s">
        <v>76</v>
      </c>
      <c r="N5" s="38"/>
      <c r="O5" s="41" t="s">
        <v>79</v>
      </c>
      <c r="P5" s="38"/>
      <c r="Q5" s="38" t="s">
        <v>68</v>
      </c>
      <c r="R5" s="42"/>
      <c r="S5" s="43">
        <v>8.1</v>
      </c>
      <c r="T5" s="44">
        <f t="shared" si="9"/>
        <v>0</v>
      </c>
      <c r="U5" s="45">
        <f>'[1]CCD-SLD plush BLK 7.16.2025'!N73</f>
        <v>8.02</v>
      </c>
      <c r="V5" s="12"/>
      <c r="W5" s="38" t="s">
        <v>69</v>
      </c>
      <c r="X5" s="46">
        <v>45</v>
      </c>
      <c r="Y5" s="46">
        <v>39</v>
      </c>
      <c r="Z5" s="46">
        <v>70</v>
      </c>
      <c r="AA5" s="43">
        <v>5</v>
      </c>
      <c r="AB5" s="11">
        <v>5</v>
      </c>
      <c r="AC5" s="48">
        <f t="shared" si="10"/>
        <v>0.12285</v>
      </c>
      <c r="AD5" s="49">
        <f t="shared" si="11"/>
        <v>2645.5026455026455</v>
      </c>
      <c r="AE5" s="38">
        <v>3300</v>
      </c>
      <c r="AF5" s="50">
        <f t="shared" si="12"/>
        <v>1.2474000000000001</v>
      </c>
      <c r="AG5" s="39" t="s">
        <v>70</v>
      </c>
      <c r="AH5" s="51">
        <f t="shared" si="13"/>
        <v>0.38500000000000001</v>
      </c>
      <c r="AI5" s="50">
        <f t="shared" si="18"/>
        <v>3.0876999999999999</v>
      </c>
      <c r="AJ5" s="50">
        <f t="shared" si="0"/>
        <v>12.3551</v>
      </c>
      <c r="AK5" s="51">
        <v>0.01</v>
      </c>
      <c r="AL5" s="50">
        <f t="shared" si="1"/>
        <v>0.161</v>
      </c>
      <c r="AM5" s="51">
        <v>0</v>
      </c>
      <c r="AN5" s="50">
        <f t="shared" si="2"/>
        <v>0</v>
      </c>
      <c r="AO5" s="51">
        <v>0.08</v>
      </c>
      <c r="AP5" s="50">
        <f t="shared" si="3"/>
        <v>1.288</v>
      </c>
      <c r="AQ5" s="39" t="s">
        <v>71</v>
      </c>
      <c r="AR5" s="51">
        <f t="shared" si="14"/>
        <v>6.0000000000000005E-2</v>
      </c>
      <c r="AS5" s="50">
        <f t="shared" si="4"/>
        <v>0.96600000000000019</v>
      </c>
      <c r="AT5" s="38">
        <v>0</v>
      </c>
      <c r="AU5" s="51">
        <v>0</v>
      </c>
      <c r="AV5" s="52">
        <f t="shared" si="5"/>
        <v>0</v>
      </c>
      <c r="AW5" s="50">
        <f t="shared" si="15"/>
        <v>2.415</v>
      </c>
      <c r="AX5" s="50">
        <f t="shared" si="6"/>
        <v>14.770099999999999</v>
      </c>
      <c r="AY5" s="53">
        <f t="shared" si="7"/>
        <v>8.2602484472049806E-2</v>
      </c>
      <c r="AZ5" s="12">
        <v>16.100000000000001</v>
      </c>
      <c r="BA5" s="12">
        <v>29.99</v>
      </c>
      <c r="BB5" s="53">
        <f t="shared" si="16"/>
        <v>0.4631543847949316</v>
      </c>
      <c r="BC5" s="11">
        <v>300</v>
      </c>
      <c r="BD5" s="50">
        <f t="shared" si="8"/>
        <v>4431.03</v>
      </c>
      <c r="BE5" s="50">
        <f t="shared" si="17"/>
        <v>4830</v>
      </c>
    </row>
  </sheetData>
  <sheetProtection insertRows="0" deleteRows="0" sort="0"/>
  <protectedRanges>
    <protectedRange sqref="BA2:BC5 A2:J5 L6:AZ246 A6:J246 AT2:AT5 L2:N5 P2:AS5 AW2:AY5" name="Range1"/>
    <protectedRange sqref="AV2:AV5" name="Range1_1"/>
    <protectedRange sqref="K2:K249" name="Range1_1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2025-09-15T07:20:56Z</dcterms:created>
  <dcterms:modified xsi:type="dcterms:W3CDTF">2025-09-15T07:21:26Z</dcterms:modified>
</cp:coreProperties>
</file>