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 calcOnSave="0"/>
</workbook>
</file>

<file path=xl/calcChain.xml><?xml version="1.0" encoding="utf-8"?>
<calcChain xmlns="http://schemas.openxmlformats.org/spreadsheetml/2006/main">
  <c r="AG3" i="1" l="1"/>
  <c r="AG5" i="1"/>
  <c r="AG7" i="1"/>
  <c r="AG13" i="1"/>
  <c r="AG17" i="1"/>
  <c r="AG19" i="1"/>
  <c r="AG21" i="1"/>
  <c r="AG27" i="1"/>
  <c r="AG29" i="1"/>
  <c r="AG23" i="1"/>
  <c r="AG15" i="1"/>
  <c r="AG11" i="1"/>
  <c r="BE29" i="1"/>
  <c r="AX29" i="1"/>
  <c r="AT29" i="1"/>
  <c r="AQ29" i="1"/>
  <c r="AO29" i="1"/>
  <c r="AM29" i="1"/>
  <c r="AJ29" i="1"/>
  <c r="AD29" i="1"/>
  <c r="U29" i="1"/>
  <c r="BE28" i="1"/>
  <c r="AX28" i="1"/>
  <c r="AT28" i="1"/>
  <c r="AQ28" i="1"/>
  <c r="AO28" i="1"/>
  <c r="AM28" i="1"/>
  <c r="AJ28" i="1"/>
  <c r="AD28" i="1"/>
  <c r="AG28" i="1" s="1"/>
  <c r="U28" i="1"/>
  <c r="BE27" i="1"/>
  <c r="AX27" i="1"/>
  <c r="AT27" i="1"/>
  <c r="AQ27" i="1"/>
  <c r="AO27" i="1"/>
  <c r="AM27" i="1"/>
  <c r="AJ27" i="1"/>
  <c r="AD27" i="1"/>
  <c r="U27" i="1"/>
  <c r="BE26" i="1"/>
  <c r="AX26" i="1"/>
  <c r="AT26" i="1"/>
  <c r="AQ26" i="1"/>
  <c r="AO26" i="1"/>
  <c r="AM26" i="1"/>
  <c r="AJ26" i="1"/>
  <c r="AD26" i="1"/>
  <c r="U26" i="1"/>
  <c r="BE25" i="1"/>
  <c r="AX25" i="1"/>
  <c r="AT25" i="1"/>
  <c r="AQ25" i="1"/>
  <c r="AO25" i="1"/>
  <c r="AM25" i="1"/>
  <c r="AJ25" i="1"/>
  <c r="AG25" i="1"/>
  <c r="AD25" i="1"/>
  <c r="U25" i="1"/>
  <c r="BE24" i="1"/>
  <c r="AX24" i="1"/>
  <c r="AT24" i="1"/>
  <c r="AQ24" i="1"/>
  <c r="AO24" i="1"/>
  <c r="AM24" i="1"/>
  <c r="AJ24" i="1"/>
  <c r="AD24" i="1"/>
  <c r="AG24" i="1" s="1"/>
  <c r="U24" i="1"/>
  <c r="BE23" i="1"/>
  <c r="AX23" i="1"/>
  <c r="AT23" i="1"/>
  <c r="AQ23" i="1"/>
  <c r="AO23" i="1"/>
  <c r="AM23" i="1"/>
  <c r="AJ23" i="1"/>
  <c r="AD23" i="1"/>
  <c r="U23" i="1"/>
  <c r="BE22" i="1"/>
  <c r="AX22" i="1"/>
  <c r="AT22" i="1"/>
  <c r="AQ22" i="1"/>
  <c r="AO22" i="1"/>
  <c r="AM22" i="1"/>
  <c r="AJ22" i="1"/>
  <c r="AD22" i="1"/>
  <c r="U22" i="1"/>
  <c r="BE21" i="1"/>
  <c r="AX21" i="1"/>
  <c r="AT21" i="1"/>
  <c r="AQ21" i="1"/>
  <c r="AO21" i="1"/>
  <c r="AM21" i="1"/>
  <c r="AJ21" i="1"/>
  <c r="AD21" i="1"/>
  <c r="U21" i="1"/>
  <c r="BE20" i="1"/>
  <c r="AX20" i="1"/>
  <c r="AT20" i="1"/>
  <c r="AQ20" i="1"/>
  <c r="AO20" i="1"/>
  <c r="AM20" i="1"/>
  <c r="AJ20" i="1"/>
  <c r="AD20" i="1"/>
  <c r="AG20" i="1" s="1"/>
  <c r="U20" i="1"/>
  <c r="BE19" i="1"/>
  <c r="AX19" i="1"/>
  <c r="AT19" i="1"/>
  <c r="AQ19" i="1"/>
  <c r="AO19" i="1"/>
  <c r="AM19" i="1"/>
  <c r="AJ19" i="1"/>
  <c r="AD19" i="1"/>
  <c r="U19" i="1"/>
  <c r="BE18" i="1"/>
  <c r="AX18" i="1"/>
  <c r="AT18" i="1"/>
  <c r="AQ18" i="1"/>
  <c r="AO18" i="1"/>
  <c r="AM18" i="1"/>
  <c r="AJ18" i="1"/>
  <c r="AD18" i="1"/>
  <c r="U18" i="1"/>
  <c r="BE17" i="1"/>
  <c r="AX17" i="1"/>
  <c r="AT17" i="1"/>
  <c r="AQ17" i="1"/>
  <c r="AO17" i="1"/>
  <c r="AM17" i="1"/>
  <c r="AJ17" i="1"/>
  <c r="AD17" i="1"/>
  <c r="U17" i="1"/>
  <c r="BE16" i="1"/>
  <c r="AX16" i="1"/>
  <c r="AT16" i="1"/>
  <c r="AQ16" i="1"/>
  <c r="AO16" i="1"/>
  <c r="AM16" i="1"/>
  <c r="AJ16" i="1"/>
  <c r="AD16" i="1"/>
  <c r="AG16" i="1" s="1"/>
  <c r="U16" i="1"/>
  <c r="BE15" i="1"/>
  <c r="AX15" i="1"/>
  <c r="AT15" i="1"/>
  <c r="AQ15" i="1"/>
  <c r="AO15" i="1"/>
  <c r="AM15" i="1"/>
  <c r="AJ15" i="1"/>
  <c r="AD15" i="1"/>
  <c r="U15" i="1"/>
  <c r="BE14" i="1"/>
  <c r="AX14" i="1"/>
  <c r="AT14" i="1"/>
  <c r="AQ14" i="1"/>
  <c r="AO14" i="1"/>
  <c r="AM14" i="1"/>
  <c r="AJ14" i="1"/>
  <c r="AD14" i="1"/>
  <c r="U14" i="1"/>
  <c r="BE13" i="1"/>
  <c r="AX13" i="1"/>
  <c r="AT13" i="1"/>
  <c r="AQ13" i="1"/>
  <c r="AO13" i="1"/>
  <c r="AM13" i="1"/>
  <c r="AJ13" i="1"/>
  <c r="AD13" i="1"/>
  <c r="U13" i="1"/>
  <c r="BE12" i="1"/>
  <c r="AX12" i="1"/>
  <c r="AT12" i="1"/>
  <c r="AQ12" i="1"/>
  <c r="AO12" i="1"/>
  <c r="AM12" i="1"/>
  <c r="AJ12" i="1"/>
  <c r="AD12" i="1"/>
  <c r="U12" i="1"/>
  <c r="BE11" i="1"/>
  <c r="AX11" i="1"/>
  <c r="AT11" i="1"/>
  <c r="AQ11" i="1"/>
  <c r="AO11" i="1"/>
  <c r="AM11" i="1"/>
  <c r="AJ11" i="1"/>
  <c r="AD11" i="1"/>
  <c r="U11" i="1"/>
  <c r="BE10" i="1"/>
  <c r="AX10" i="1"/>
  <c r="AT10" i="1"/>
  <c r="AQ10" i="1"/>
  <c r="AO10" i="1"/>
  <c r="AM10" i="1"/>
  <c r="AJ10" i="1"/>
  <c r="AD10" i="1"/>
  <c r="U10" i="1"/>
  <c r="BE9" i="1"/>
  <c r="AX9" i="1"/>
  <c r="AT9" i="1"/>
  <c r="AQ9" i="1"/>
  <c r="AO9" i="1"/>
  <c r="AM9" i="1"/>
  <c r="AJ9" i="1"/>
  <c r="AG9" i="1"/>
  <c r="AD9" i="1"/>
  <c r="U9" i="1"/>
  <c r="BE8" i="1"/>
  <c r="AX8" i="1"/>
  <c r="AT8" i="1"/>
  <c r="AQ8" i="1"/>
  <c r="AO8" i="1"/>
  <c r="AM8" i="1"/>
  <c r="AJ8" i="1"/>
  <c r="AD8" i="1"/>
  <c r="AG8" i="1" s="1"/>
  <c r="U8" i="1"/>
  <c r="BE7" i="1"/>
  <c r="AX7" i="1"/>
  <c r="AT7" i="1"/>
  <c r="AQ7" i="1"/>
  <c r="AO7" i="1"/>
  <c r="AM7" i="1"/>
  <c r="AJ7" i="1"/>
  <c r="AD7" i="1"/>
  <c r="U7" i="1"/>
  <c r="BE6" i="1"/>
  <c r="AX6" i="1"/>
  <c r="AT6" i="1"/>
  <c r="AQ6" i="1"/>
  <c r="AO6" i="1"/>
  <c r="AM6" i="1"/>
  <c r="AJ6" i="1"/>
  <c r="AD6" i="1"/>
  <c r="AG6" i="1" s="1"/>
  <c r="U6" i="1"/>
  <c r="BE5" i="1"/>
  <c r="AX5" i="1"/>
  <c r="AT5" i="1"/>
  <c r="AQ5" i="1"/>
  <c r="AO5" i="1"/>
  <c r="AM5" i="1"/>
  <c r="AJ5" i="1"/>
  <c r="AD5" i="1"/>
  <c r="U5" i="1"/>
  <c r="BE4" i="1"/>
  <c r="AX4" i="1"/>
  <c r="AT4" i="1"/>
  <c r="AQ4" i="1"/>
  <c r="AO4" i="1"/>
  <c r="AM4" i="1"/>
  <c r="AJ4" i="1"/>
  <c r="AD4" i="1"/>
  <c r="U4" i="1"/>
  <c r="BE3" i="1"/>
  <c r="AX3" i="1"/>
  <c r="AT3" i="1"/>
  <c r="AQ3" i="1"/>
  <c r="AO3" i="1"/>
  <c r="AM3" i="1"/>
  <c r="AJ3" i="1"/>
  <c r="AD3" i="1"/>
  <c r="U3" i="1"/>
  <c r="BE2" i="1"/>
  <c r="AX2" i="1"/>
  <c r="AT2" i="1"/>
  <c r="AQ2" i="1"/>
  <c r="AO2" i="1"/>
  <c r="AM2" i="1"/>
  <c r="AJ2" i="1"/>
  <c r="AD2" i="1"/>
  <c r="U2" i="1"/>
  <c r="AU3" i="1" l="1"/>
  <c r="AU7" i="1"/>
  <c r="AV7" i="1" s="1"/>
  <c r="AU25" i="1"/>
  <c r="AU29" i="1"/>
  <c r="AV29" i="1" s="1"/>
  <c r="AU5" i="1"/>
  <c r="AU27" i="1"/>
  <c r="AU2" i="1"/>
  <c r="AU6" i="1"/>
  <c r="AU9" i="1"/>
  <c r="AU13" i="1"/>
  <c r="AU17" i="1"/>
  <c r="AV17" i="1" s="1"/>
  <c r="AU21" i="1"/>
  <c r="AV21" i="1" s="1"/>
  <c r="AU4" i="1"/>
  <c r="AU8" i="1"/>
  <c r="AV8" i="1" s="1"/>
  <c r="AW8" i="1" s="1"/>
  <c r="AU11" i="1"/>
  <c r="AV11" i="1" s="1"/>
  <c r="AU15" i="1"/>
  <c r="AV15" i="1" s="1"/>
  <c r="AU19" i="1"/>
  <c r="AU23" i="1"/>
  <c r="AV23" i="1" s="1"/>
  <c r="AU26" i="1"/>
  <c r="AV3" i="1"/>
  <c r="BD3" i="1" s="1"/>
  <c r="AG12" i="1"/>
  <c r="AG22" i="1"/>
  <c r="AG26" i="1"/>
  <c r="AG2" i="1"/>
  <c r="AG10" i="1"/>
  <c r="AG14" i="1"/>
  <c r="AG4" i="1"/>
  <c r="AV4" i="1" s="1"/>
  <c r="AW4" i="1" s="1"/>
  <c r="AG18" i="1"/>
  <c r="AV5" i="1"/>
  <c r="AV9" i="1"/>
  <c r="AV19" i="1"/>
  <c r="AV6" i="1"/>
  <c r="AV13" i="1"/>
  <c r="AV25" i="1"/>
  <c r="AV27" i="1"/>
  <c r="AU24" i="1"/>
  <c r="AV24" i="1" s="1"/>
  <c r="AU28" i="1"/>
  <c r="AV28" i="1" s="1"/>
  <c r="AU10" i="1"/>
  <c r="AU12" i="1"/>
  <c r="AV12" i="1" s="1"/>
  <c r="AU14" i="1"/>
  <c r="AU16" i="1"/>
  <c r="AV16" i="1" s="1"/>
  <c r="AU18" i="1"/>
  <c r="AV18" i="1" s="1"/>
  <c r="AU20" i="1"/>
  <c r="AV20" i="1" s="1"/>
  <c r="AU22" i="1"/>
  <c r="AW3" i="1" l="1"/>
  <c r="AW7" i="1"/>
  <c r="BD7" i="1"/>
  <c r="AV26" i="1"/>
  <c r="BD26" i="1" s="1"/>
  <c r="AV10" i="1"/>
  <c r="AW10" i="1" s="1"/>
  <c r="BD11" i="1"/>
  <c r="AW11" i="1"/>
  <c r="AV2" i="1"/>
  <c r="AW2" i="1" s="1"/>
  <c r="BD8" i="1"/>
  <c r="BD4" i="1"/>
  <c r="AV22" i="1"/>
  <c r="BD22" i="1" s="1"/>
  <c r="AV14" i="1"/>
  <c r="AW14" i="1" s="1"/>
  <c r="BD16" i="1"/>
  <c r="AW16" i="1"/>
  <c r="AW24" i="1"/>
  <c r="BD24" i="1"/>
  <c r="BD20" i="1"/>
  <c r="AW20" i="1"/>
  <c r="BD12" i="1"/>
  <c r="AW12" i="1"/>
  <c r="AW28" i="1"/>
  <c r="BD28" i="1"/>
  <c r="BD14" i="1"/>
  <c r="BD18" i="1"/>
  <c r="AW18" i="1"/>
  <c r="BD25" i="1"/>
  <c r="AW25" i="1"/>
  <c r="BD10" i="1"/>
  <c r="BD23" i="1"/>
  <c r="AW23" i="1"/>
  <c r="BD15" i="1"/>
  <c r="AW15" i="1"/>
  <c r="BD29" i="1"/>
  <c r="AW29" i="1"/>
  <c r="BD6" i="1"/>
  <c r="AW6" i="1"/>
  <c r="BD21" i="1"/>
  <c r="AW21" i="1"/>
  <c r="BD2" i="1"/>
  <c r="BD19" i="1"/>
  <c r="AW19" i="1"/>
  <c r="AW9" i="1"/>
  <c r="BD9" i="1"/>
  <c r="BD27" i="1"/>
  <c r="AW27" i="1"/>
  <c r="BD13" i="1"/>
  <c r="AW13" i="1"/>
  <c r="BD17" i="1"/>
  <c r="AW17" i="1"/>
  <c r="AW5" i="1"/>
  <c r="BD5" i="1"/>
  <c r="AW26" i="1" l="1"/>
  <c r="AW2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<sst xmlns="http://schemas.openxmlformats.org/spreadsheetml/2006/main" count="429" uniqueCount="141">
  <si>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</si>
  <si>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</si>
  <si>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</si>
  <si>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</si>
  <si>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</si>
  <si>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</si>
  <si>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</si>
  <si>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</si>
  <si>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</si>
  <si>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Normal</t>
  </si>
  <si>
    <t>Vendor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</si>
  <si>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</si>
  <si>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</si>
  <si>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</si>
  <si>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</si>
  <si>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</si>
  <si>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</si>
  <si>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</si>
  <si>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</si>
  <si>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</si>
  <si>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</si>
  <si>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</si>
  <si>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</si>
  <si>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</si>
  <si>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</si>
  <si>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</si>
  <si>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</si>
  <si>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</si>
  <si>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</si>
  <si>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</si>
  <si>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</si>
  <si>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</si>
  <si>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</si>
  <si>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</si>
  <si>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</si>
  <si>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</si>
  <si>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</si>
  <si>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</si>
  <si>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</si>
  <si>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</si>
  <si>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</si>
  <si>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</si>
  <si>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</si>
  <si>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</si>
  <si>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</si>
  <si>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</si>
  <si>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</si>
  <si>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</si>
  <si>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</si>
  <si>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</si>
  <si>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</si>
  <si>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</si>
  <si>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</si>
  <si>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</si>
  <si>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</si>
  <si>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</si>
  <si>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</si>
  <si>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</si>
  <si>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</si>
  <si>
    <t>S/W</t>
    <phoneticPr fontId="3" type="noConversion"/>
  </si>
  <si>
    <t>N Natori Studio</t>
  </si>
  <si>
    <t>N Natori Studio 5%</t>
  </si>
  <si>
    <t>QUILT</t>
  </si>
  <si>
    <t>HANA</t>
    <phoneticPr fontId="3" type="noConversion"/>
  </si>
  <si>
    <t>Hanging 3pc Quilt Set</t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</si>
  <si>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</si>
  <si>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</si>
  <si>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Queen: 90x90"/20x26+1/2“(2)</t>
  </si>
  <si>
    <t>TAN</t>
  </si>
  <si>
    <t>Set</t>
  </si>
  <si>
    <t>9404.40.9022</t>
  </si>
  <si>
    <t>2/11-2/17/2026</t>
    <phoneticPr fontId="3" type="noConversion"/>
  </si>
  <si>
    <t>HANA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</si>
  <si>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</si>
  <si>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</si>
  <si>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King:  104x90"/20x36+1/2“(2)</t>
  </si>
  <si>
    <t>SCALLOP</t>
    <phoneticPr fontId="3" type="noConversion"/>
  </si>
  <si>
    <t xml:space="preserve">85gsm microfiber brushed fabric in solid front and reverse. Prewashed finish.  140gsm poly fill. Stitch quilting. Hanger packaging. </t>
    <phoneticPr fontId="3" type="noConversion"/>
  </si>
  <si>
    <t>Queen: 90x90"/20x26"(2pcs)</t>
  </si>
  <si>
    <t>BLUE</t>
  </si>
  <si>
    <t>2/4-2/10/2026</t>
    <phoneticPr fontId="3" type="noConversion"/>
  </si>
  <si>
    <t>SCALLOP</t>
    <phoneticPr fontId="3" type="noConversion"/>
  </si>
  <si>
    <t xml:space="preserve">85gsm microfiber brushed fabric in solid front and reverse. Prewashed finish.  140gsm poly fill. Stitch quilting. Hanger packaging. </t>
    <phoneticPr fontId="3" type="noConversion"/>
  </si>
  <si>
    <t>100% polyester</t>
    <phoneticPr fontId="3" type="noConversion"/>
  </si>
  <si>
    <t>King:  104x90"/20x36"(2pcs)</t>
  </si>
  <si>
    <t>Wendy Bellissimo Home</t>
  </si>
  <si>
    <t>SOLID</t>
    <phoneticPr fontId="3" type="noConversion"/>
  </si>
  <si>
    <t xml:space="preserve">FRONT  85gsm microfiber solid, Ultra soft Prewash with embroidery Quilting.  120gsm poly fill. Hanging packaging. </t>
    <phoneticPr fontId="3" type="noConversion"/>
  </si>
  <si>
    <t>Full/Queen: 
90x90"/20x26"(2)</t>
  </si>
  <si>
    <t>GREEN</t>
  </si>
  <si>
    <t>1/28-2/3/2026</t>
    <phoneticPr fontId="3" type="noConversion"/>
  </si>
  <si>
    <t>King: 
104x90"/20x36"(2)</t>
  </si>
  <si>
    <t>HYDRANGEA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</si>
  <si>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</si>
  <si>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2/18-2/24/2026</t>
    <phoneticPr fontId="3" type="noConversion"/>
  </si>
  <si>
    <t>IZUMI</t>
    <phoneticPr fontId="3" type="noConversion"/>
  </si>
  <si>
    <t>PURPLE</t>
  </si>
  <si>
    <t>1/21-1/27/2026</t>
    <phoneticPr fontId="3" type="noConversion"/>
  </si>
  <si>
    <t>SCALLOP</t>
  </si>
  <si>
    <t>WHITE</t>
  </si>
  <si>
    <t>SOLID</t>
  </si>
  <si>
    <t>SANTORINI</t>
  </si>
  <si>
    <t>PASTEL GARDEN</t>
  </si>
  <si>
    <t>PINK</t>
  </si>
  <si>
    <t xml:space="preserve">SOFT BOUQUETTE </t>
    <phoneticPr fontId="3" type="noConversion"/>
  </si>
  <si>
    <t>SOFT BOUQUETTE</t>
    <phoneticPr fontId="3" type="noConversion"/>
  </si>
  <si>
    <t>PAGODA</t>
  </si>
  <si>
    <t>RUFFLE</t>
  </si>
  <si>
    <t xml:space="preserve">FRONT  85gsm microfiber solid, Ultra soft Prewash Diamond Quilted Ruffle Edge.  150gsm poly fill. Hanging packaging. </t>
    <phoneticPr fontId="3" type="noConversion"/>
  </si>
  <si>
    <t>Queen: 90x90"/20x26+2“(2)</t>
  </si>
  <si>
    <t>King:  104x90"/20x36+2“(2)</t>
  </si>
  <si>
    <t>2/25-3/3/2026</t>
    <phoneticPr fontId="3" type="noConversion"/>
  </si>
  <si>
    <t>CIRCLE MEDALLION</t>
  </si>
  <si>
    <t>BCF14-3977</t>
  </si>
  <si>
    <t>BCF14-3978</t>
  </si>
  <si>
    <t>BCF14-3979</t>
  </si>
  <si>
    <t>BCF14-3980</t>
  </si>
  <si>
    <t>BCF14-3981</t>
  </si>
  <si>
    <t>BCF14-3982</t>
  </si>
  <si>
    <t>BCF14-3983</t>
  </si>
  <si>
    <t>BCF14-3984</t>
  </si>
  <si>
    <t>BCF14-3985</t>
  </si>
  <si>
    <t>BCF14-3986</t>
  </si>
  <si>
    <t>BCF14-3987</t>
  </si>
  <si>
    <t>BCF14-3988</t>
  </si>
  <si>
    <t>BCF14-3989</t>
  </si>
  <si>
    <t>BCF14-3990</t>
  </si>
  <si>
    <t>BCF14-3991</t>
  </si>
  <si>
    <t>BCF14-3992</t>
  </si>
  <si>
    <t>BCF14-3993</t>
  </si>
  <si>
    <t>BCF14-3994</t>
  </si>
  <si>
    <t>BCF14-3995</t>
  </si>
  <si>
    <t>BCF14-3996</t>
  </si>
  <si>
    <t>BCF14-3997</t>
  </si>
  <si>
    <t>BCF14-3976</t>
  </si>
  <si>
    <t>NS14-4176</t>
    <phoneticPr fontId="3" type="noConversion"/>
  </si>
  <si>
    <t>NS14-4177</t>
  </si>
  <si>
    <t>NS14-4178</t>
  </si>
  <si>
    <t>NS14-4179</t>
  </si>
  <si>
    <t>NS14-4180</t>
  </si>
  <si>
    <t>NS14-4181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</si>
</sst>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￥-804]#,##0.00;[Red][$￥-804]#,##0.00"/>
    <numFmt numFmtId="177" formatCode="&quot;$&quot;#,##0.00"/>
    <numFmt numFmtId="178" formatCode="[$¥-478]#,##0.00"/>
    <numFmt numFmtId="179" formatCode="0.0"/>
    <numFmt numFmtId="180" formatCode="0.000"/>
    <numFmt numFmtId="181" formatCode="_(&quot;$&quot;* #,##0.00_);_(&quot;$&quot;* \(#,##0.00\);_(&quot;$&quot;* &quot;-&quot;??_);_(@_)"/>
  </numFmts>
  <fonts count="1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b/>
      <sz val="11"/>
      <name val="Aptos"/>
      <family val="2"/>
    </font>
    <font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8" fillId="0" borderId="0"/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 applyNumberFormat="1" applyFont="1"/>
    <xf numFmtId="0" fontId="1" fillId="0" borderId="1" xfId="0" applyNumberFormat="1" applyFont="1" applyBorder="1"/>
    <xf numFmtId="0" fontId="4" fillId="2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3" applyFont="1" applyFill="1" applyBorder="1" applyAlignment="1">
      <alignment horizontal="center" wrapText="1"/>
    </xf>
    <xf numFmtId="178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7" fontId="6" fillId="5" borderId="1" xfId="4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0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6" fillId="4" borderId="1" xfId="4" applyNumberFormat="1" applyFont="1" applyFill="1" applyBorder="1" applyAlignment="1">
      <alignment wrapText="1"/>
    </xf>
    <xf numFmtId="177" fontId="6" fillId="7" borderId="1" xfId="4" applyNumberFormat="1" applyFont="1" applyFill="1" applyBorder="1" applyAlignment="1">
      <alignment wrapText="1"/>
    </xf>
    <xf numFmtId="10" fontId="6" fillId="7" borderId="1" xfId="4" applyNumberFormat="1" applyFont="1" applyFill="1" applyBorder="1" applyAlignment="1">
      <alignment wrapText="1"/>
    </xf>
    <xf numFmtId="177" fontId="7" fillId="4" borderId="1" xfId="4" applyNumberFormat="1" applyFont="1" applyFill="1" applyBorder="1" applyAlignment="1">
      <alignment wrapText="1"/>
    </xf>
    <xf numFmtId="177" fontId="4" fillId="7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9" fillId="4" borderId="1" xfId="5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6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0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8" borderId="1" xfId="7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4" fontId="10" fillId="4" borderId="3" xfId="5" applyNumberFormat="1" applyFont="1" applyFill="1" applyBorder="1" applyAlignment="1">
      <alignment horizontal="center" vertical="center"/>
    </xf>
    <xf numFmtId="0" fontId="10" fillId="4" borderId="4" xfId="5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</cellXfs>
  <cellStyles count="8">
    <cellStyle name="Currency 2" xfId="6"/>
    <cellStyle name="Normal 2" xfId="3"/>
    <cellStyle name="Normal 2 18 2" xfId="4"/>
    <cellStyle name="Percent 2" xfId="7"/>
    <cellStyle name="常规" xfId="0" builtinId="0"/>
    <cellStyle name="常规 2" xfId="5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161925</xdr:rowOff>
    </xdr:from>
    <xdr:to>
      <xdr:col>3</xdr:col>
      <xdr:colOff>207418</xdr:colOff>
      <xdr:row>8</xdr:row>
      <xdr:rowOff>119061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AEF1CAE-FFC5-4225-A6FF-37E5E8880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400175"/>
          <a:ext cx="1502818" cy="109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180974</xdr:colOff>
      <xdr:row>3</xdr:row>
      <xdr:rowOff>104775</xdr:rowOff>
    </xdr:from>
    <xdr:to>
      <xdr:col>3</xdr:col>
      <xdr:colOff>38099</xdr:colOff>
      <xdr:row>10</xdr:row>
      <xdr:rowOff>152399</xdr:rowOff>
    </xdr:to>
    <xdr:pic>
      <xdr:nvPicPr>
        <xdr:cNvPr id="3" name="Picture 4" descr="A blue quilt pattern with scalloped edges&#10;&#10;AI-generated content may be incorrect.">
          <a:extLst>
            <a:ext uri="{FF2B5EF4-FFF2-40B4-BE49-F238E27FC236}">
              <a16:creationId xmlns:a16="http://schemas.microsoft.com/office/drawing/2014/main" xmlns="" id="{EED1FBB8-1EAD-4532-89C2-EA8CE968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9" y="2847975"/>
          <a:ext cx="119062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133349</xdr:colOff>
      <xdr:row>5</xdr:row>
      <xdr:rowOff>85724</xdr:rowOff>
    </xdr:from>
    <xdr:to>
      <xdr:col>3</xdr:col>
      <xdr:colOff>104774</xdr:colOff>
      <xdr:row>14</xdr:row>
      <xdr:rowOff>124280</xdr:rowOff>
    </xdr:to>
    <xdr:pic>
      <xdr:nvPicPr>
        <xdr:cNvPr id="4" name="Picture 3" descr="A diagram of a bed&#10;&#10;AI-generated content may be incorrect.">
          <a:extLst>
            <a:ext uri="{FF2B5EF4-FFF2-40B4-BE49-F238E27FC236}">
              <a16:creationId xmlns:a16="http://schemas.microsoft.com/office/drawing/2014/main" xmlns="" id="{1A758E71-6C5D-4718-8EB7-C7D92F151D0D}"/>
            </a:ext>
            <a:ext uri="{147F2762-F138-4A5C-976F-8EAC2B608ADB}">
              <a16:predDERef xmlns:a16="http://schemas.microsoft.com/office/drawing/2014/main" xmlns="" pred="{4C99F20D-0347-280A-E0D8-6DF61E614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4" y="4238624"/>
          <a:ext cx="1304925" cy="1495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7</xdr:row>
      <xdr:rowOff>304800</xdr:rowOff>
    </xdr:from>
    <xdr:to>
      <xdr:col>3</xdr:col>
      <xdr:colOff>195758</xdr:colOff>
      <xdr:row>14</xdr:row>
      <xdr:rowOff>85726</xdr:rowOff>
    </xdr:to>
    <xdr:pic>
      <xdr:nvPicPr>
        <xdr:cNvPr id="5" name="Picture 1" descr="A blue and white floral pattern&#10;&#10;AI-generated content may be incorrect.">
          <a:extLst>
            <a:ext uri="{FF2B5EF4-FFF2-40B4-BE49-F238E27FC236}">
              <a16:creationId xmlns:a16="http://schemas.microsoft.com/office/drawing/2014/main" xmlns="" id="{2519E2A3-5F38-45AF-9BE3-EEE58E6C3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096000"/>
          <a:ext cx="1443533" cy="1057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9</xdr:row>
      <xdr:rowOff>133350</xdr:rowOff>
    </xdr:from>
    <xdr:to>
      <xdr:col>3</xdr:col>
      <xdr:colOff>238126</xdr:colOff>
      <xdr:row>16</xdr:row>
      <xdr:rowOff>110125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3127BC1-D537-43D5-905C-9E3E225C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1" y="7581900"/>
          <a:ext cx="1543050" cy="111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152399</xdr:colOff>
      <xdr:row>11</xdr:row>
      <xdr:rowOff>180975</xdr:rowOff>
    </xdr:from>
    <xdr:to>
      <xdr:col>3</xdr:col>
      <xdr:colOff>176926</xdr:colOff>
      <xdr:row>21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E159B17-C5CE-49AA-9E20-07F1EAB4C2E0}"/>
            </a:ext>
            <a:ext uri="{147F2762-F138-4A5C-976F-8EAC2B608ADB}">
              <a16:predDERef xmlns:a16="http://schemas.microsoft.com/office/drawing/2014/main" xmlns="" pred="{E2471949-59B6-F078-052C-88DA482E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4" y="9096375"/>
          <a:ext cx="1358027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13</xdr:row>
      <xdr:rowOff>180975</xdr:rowOff>
    </xdr:from>
    <xdr:to>
      <xdr:col>3</xdr:col>
      <xdr:colOff>181722</xdr:colOff>
      <xdr:row>24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278EA2F-BC04-4BED-93DD-A45C9F8F22C3}"/>
            </a:ext>
            <a:ext uri="{147F2762-F138-4A5C-976F-8EAC2B608ADB}">
              <a16:predDERef xmlns:a16="http://schemas.microsoft.com/office/drawing/2014/main" xmlns="" pred="{A01BFAE6-B36F-D47C-0D2D-D98BF081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982325"/>
          <a:ext cx="1429497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15</xdr:row>
      <xdr:rowOff>57151</xdr:rowOff>
    </xdr:from>
    <xdr:to>
      <xdr:col>2</xdr:col>
      <xdr:colOff>1331365</xdr:colOff>
      <xdr:row>24</xdr:row>
      <xdr:rowOff>142878</xdr:rowOff>
    </xdr:to>
    <xdr:pic>
      <xdr:nvPicPr>
        <xdr:cNvPr id="9" name="Picture 8" descr="A blue and white pattern&#10;&#10;AI-generated content may be incorrect.">
          <a:extLst>
            <a:ext uri="{FF2B5EF4-FFF2-40B4-BE49-F238E27FC236}">
              <a16:creationId xmlns:a16="http://schemas.microsoft.com/office/drawing/2014/main" xmlns="" id="{763DF490-5827-4B0A-8745-08820F75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03869" y="13036032"/>
          <a:ext cx="1543052" cy="115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17</xdr:row>
      <xdr:rowOff>76200</xdr:rowOff>
    </xdr:from>
    <xdr:to>
      <xdr:col>3</xdr:col>
      <xdr:colOff>212195</xdr:colOff>
      <xdr:row>24</xdr:row>
      <xdr:rowOff>85725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xmlns="" id="{99625353-5395-4CB8-B187-67EE6843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4592300"/>
          <a:ext cx="153617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19</xdr:row>
      <xdr:rowOff>209550</xdr:rowOff>
    </xdr:from>
    <xdr:to>
      <xdr:col>3</xdr:col>
      <xdr:colOff>182976</xdr:colOff>
      <xdr:row>26</xdr:row>
      <xdr:rowOff>80962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xmlns="" id="{A9D7F746-9DA4-45BA-B660-6F86AB91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6097250"/>
          <a:ext cx="1440276" cy="105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</xdr:row>
      <xdr:rowOff>238125</xdr:rowOff>
    </xdr:from>
    <xdr:to>
      <xdr:col>3</xdr:col>
      <xdr:colOff>233732</xdr:colOff>
      <xdr:row>28</xdr:row>
      <xdr:rowOff>80962</xdr:rowOff>
    </xdr:to>
    <xdr:pic>
      <xdr:nvPicPr>
        <xdr:cNvPr id="12" name="Picture 11" descr="A blue and white pattern with a pattern&#10;&#10;AI-generated content may be incorrect.">
          <a:extLst>
            <a:ext uri="{FF2B5EF4-FFF2-40B4-BE49-F238E27FC236}">
              <a16:creationId xmlns:a16="http://schemas.microsoft.com/office/drawing/2014/main" xmlns="" id="{6CF3981A-C1B5-436C-B6B4-26B1A5B8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7535525"/>
          <a:ext cx="1548182" cy="105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57150</xdr:rowOff>
    </xdr:from>
    <xdr:to>
      <xdr:col>3</xdr:col>
      <xdr:colOff>86914</xdr:colOff>
      <xdr:row>32</xdr:row>
      <xdr:rowOff>142875</xdr:rowOff>
    </xdr:to>
    <xdr:pic>
      <xdr:nvPicPr>
        <xdr:cNvPr id="13" name="Picture 12" descr="A close-up of a blanket&#10;&#10;Description automatically generated">
          <a:extLst>
            <a:ext uri="{FF2B5EF4-FFF2-40B4-BE49-F238E27FC236}">
              <a16:creationId xmlns:a16="http://schemas.microsoft.com/office/drawing/2014/main" xmlns="" id="{513E2A86-31C8-4C87-8BB4-59ACAE072930}"/>
            </a:ext>
            <a:ext uri="{147F2762-F138-4A5C-976F-8EAC2B608ADB}">
              <a16:predDERef xmlns:a16="http://schemas.microsoft.com/office/drawing/2014/main" xmlns="" pred="{FFE85B2F-B7A5-7D21-9BFE-FE37ADEEB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8859500"/>
          <a:ext cx="1325164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25</xdr:row>
      <xdr:rowOff>76199</xdr:rowOff>
    </xdr:from>
    <xdr:to>
      <xdr:col>3</xdr:col>
      <xdr:colOff>114300</xdr:colOff>
      <xdr:row>35</xdr:row>
      <xdr:rowOff>50270</xdr:rowOff>
    </xdr:to>
    <xdr:pic>
      <xdr:nvPicPr>
        <xdr:cNvPr id="14" name="Picture 13" descr="A close-up of a quilt&#10;&#10;AI-generated content may be incorrect.">
          <a:extLst>
            <a:ext uri="{FF2B5EF4-FFF2-40B4-BE49-F238E27FC236}">
              <a16:creationId xmlns:a16="http://schemas.microsoft.com/office/drawing/2014/main" xmlns="" id="{848151C0-D20B-402E-8A11-004E50FB79E4}"/>
            </a:ext>
            <a:ext uri="{147F2762-F138-4A5C-976F-8EAC2B608ADB}">
              <a16:predDERef xmlns:a16="http://schemas.microsoft.com/office/drawing/2014/main" xmlns="" pred="{4F28F09B-1239-43F7-5C9B-5D7446A0C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0535899"/>
          <a:ext cx="1276350" cy="159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27</xdr:row>
      <xdr:rowOff>152400</xdr:rowOff>
    </xdr:from>
    <xdr:to>
      <xdr:col>3</xdr:col>
      <xdr:colOff>209849</xdr:colOff>
      <xdr:row>34</xdr:row>
      <xdr:rowOff>19051</xdr:rowOff>
    </xdr:to>
    <xdr:pic>
      <xdr:nvPicPr>
        <xdr:cNvPr id="15" name="Picture 14" descr="A close-up of a pattern&#10;&#10;AI-generated content may be incorrect.">
          <a:extLst>
            <a:ext uri="{FF2B5EF4-FFF2-40B4-BE49-F238E27FC236}">
              <a16:creationId xmlns:a16="http://schemas.microsoft.com/office/drawing/2014/main" xmlns="" id="{C78864A6-62F6-4D02-9505-7580E96A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22326600"/>
          <a:ext cx="1457624" cy="100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Quilt%20commit-9%201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9"/>
  <sheetViews>
    <sheetView tabSelected="1" topLeftCell="G1" workbookViewId="0">
      <selection activeCell="P22" sqref="P22:P23"/>
    </sheetView>
  </sheetViews>
  <sheetFormatPr defaultRowHeight="12.75"/>
  <cols>
    <col min="1" max="54" width="20" style="1" customWidth="1"/>
    <col min="55" max="55" width="9.140625" style="1" customWidth="1"/>
    <col min="56" max="16384" width="9.140625" style="1"/>
  </cols>
  <sheetData>
    <row r="1" spans="1:59" s="29" customFormat="1" ht="68.099999999999994" customHeight="1">
      <c r="A1" s="2" t="s">
        <v>10</v>
      </c>
      <c r="B1" s="3" t="s">
        <v>11</v>
      </c>
      <c r="C1" s="3" t="s">
        <v>12</v>
      </c>
      <c r="D1" s="4" t="s">
        <v>13</v>
      </c>
      <c r="E1" s="5" t="s">
        <v>3</v>
      </c>
      <c r="F1" s="5" t="s">
        <v>2</v>
      </c>
      <c r="G1" s="6" t="s">
        <v>4</v>
      </c>
      <c r="H1" s="4" t="s">
        <v>5</v>
      </c>
      <c r="I1" s="7" t="s">
        <v>14</v>
      </c>
      <c r="J1" s="8" t="s">
        <v>1</v>
      </c>
      <c r="K1" s="7" t="s">
        <v>15</v>
      </c>
      <c r="L1" s="8" t="s">
        <v>6</v>
      </c>
      <c r="M1" s="7" t="s">
        <v>16</v>
      </c>
      <c r="N1" s="7" t="s">
        <v>7</v>
      </c>
      <c r="O1" s="4" t="s">
        <v>17</v>
      </c>
      <c r="P1" s="4" t="s">
        <v>0</v>
      </c>
      <c r="Q1" s="4" t="s">
        <v>18</v>
      </c>
      <c r="R1" s="8" t="s">
        <v>19</v>
      </c>
      <c r="S1" s="9" t="s">
        <v>20</v>
      </c>
      <c r="T1" s="10" t="s">
        <v>21</v>
      </c>
      <c r="U1" s="11" t="s">
        <v>22</v>
      </c>
      <c r="V1" s="12" t="s">
        <v>23</v>
      </c>
      <c r="W1" s="13" t="s">
        <v>24</v>
      </c>
      <c r="X1" s="14" t="s">
        <v>8</v>
      </c>
      <c r="Y1" s="15" t="s">
        <v>25</v>
      </c>
      <c r="Z1" s="15" t="s">
        <v>26</v>
      </c>
      <c r="AA1" s="15" t="s">
        <v>27</v>
      </c>
      <c r="AB1" s="16" t="s">
        <v>28</v>
      </c>
      <c r="AC1" s="17" t="s">
        <v>29</v>
      </c>
      <c r="AD1" s="18" t="s">
        <v>30</v>
      </c>
      <c r="AE1" s="19" t="s">
        <v>31</v>
      </c>
      <c r="AF1" s="3" t="s">
        <v>32</v>
      </c>
      <c r="AG1" s="20" t="s">
        <v>33</v>
      </c>
      <c r="AH1" s="3" t="s">
        <v>34</v>
      </c>
      <c r="AI1" s="21" t="s">
        <v>35</v>
      </c>
      <c r="AJ1" s="22" t="s">
        <v>36</v>
      </c>
      <c r="AK1" s="20" t="s">
        <v>37</v>
      </c>
      <c r="AL1" s="21" t="s">
        <v>38</v>
      </c>
      <c r="AM1" s="20" t="s">
        <v>39</v>
      </c>
      <c r="AN1" s="21" t="s">
        <v>40</v>
      </c>
      <c r="AO1" s="20" t="s">
        <v>41</v>
      </c>
      <c r="AP1" s="21" t="s">
        <v>42</v>
      </c>
      <c r="AQ1" s="20" t="s">
        <v>43</v>
      </c>
      <c r="AR1" s="14" t="s">
        <v>44</v>
      </c>
      <c r="AS1" s="21" t="s">
        <v>45</v>
      </c>
      <c r="AT1" s="20" t="s">
        <v>46</v>
      </c>
      <c r="AU1" s="20" t="s">
        <v>47</v>
      </c>
      <c r="AV1" s="23" t="s">
        <v>48</v>
      </c>
      <c r="AW1" s="24" t="s">
        <v>49</v>
      </c>
      <c r="AX1" s="23" t="s">
        <v>50</v>
      </c>
      <c r="AY1" s="25" t="s">
        <v>51</v>
      </c>
      <c r="AZ1" s="26" t="s">
        <v>52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28" t="s">
        <v>58</v>
      </c>
      <c r="BG1" s="28" t="s">
        <v>59</v>
      </c>
    </row>
    <row r="2" spans="1:59" s="29" customFormat="1" ht="59.25" customHeight="1">
      <c r="A2" s="30"/>
      <c r="B2" s="31">
        <v>1</v>
      </c>
      <c r="C2" s="30"/>
      <c r="D2" s="30"/>
      <c r="E2" s="30" t="s">
        <v>60</v>
      </c>
      <c r="F2" s="30" t="s">
        <v>61</v>
      </c>
      <c r="G2" s="30" t="s">
        <v>62</v>
      </c>
      <c r="H2" s="32" t="s">
        <v>63</v>
      </c>
      <c r="I2" s="30" t="s">
        <v>64</v>
      </c>
      <c r="J2" s="30" t="s">
        <v>64</v>
      </c>
      <c r="K2" s="32" t="s">
        <v>65</v>
      </c>
      <c r="L2" s="33" t="s">
        <v>66</v>
      </c>
      <c r="M2" s="30" t="s">
        <v>67</v>
      </c>
      <c r="N2" s="30" t="s">
        <v>68</v>
      </c>
      <c r="O2" s="30"/>
      <c r="P2" s="54" t="s">
        <v>135</v>
      </c>
      <c r="Q2" s="30"/>
      <c r="R2" s="30" t="s">
        <v>69</v>
      </c>
      <c r="S2" s="34">
        <v>61.1</v>
      </c>
      <c r="T2" s="35">
        <v>8.1</v>
      </c>
      <c r="U2" s="36">
        <f>IF(ISERROR(S2/T2),"",S2/T2)</f>
        <v>7.5432098765432105</v>
      </c>
      <c r="V2" s="37">
        <v>7.54</v>
      </c>
      <c r="W2" s="38"/>
      <c r="X2" s="30" t="s">
        <v>9</v>
      </c>
      <c r="Y2" s="39">
        <v>45</v>
      </c>
      <c r="Z2" s="39">
        <v>43</v>
      </c>
      <c r="AA2" s="39">
        <v>20</v>
      </c>
      <c r="AB2" s="35"/>
      <c r="AC2" s="40">
        <v>2</v>
      </c>
      <c r="AD2" s="41">
        <f>IF(Y2="","",Y2*Z2*AA2/1000000)</f>
        <v>3.8699999999999998E-2</v>
      </c>
      <c r="AE2" s="42">
        <v>3333</v>
      </c>
      <c r="AF2" s="30">
        <v>3300</v>
      </c>
      <c r="AG2" s="43">
        <f>IF(ISERROR(AF2/AE2),"",AF2/AE2)</f>
        <v>0.99009900990099009</v>
      </c>
      <c r="AH2" s="30" t="s">
        <v>70</v>
      </c>
      <c r="AI2" s="44">
        <v>0.42799999999999999</v>
      </c>
      <c r="AJ2" s="43">
        <f>IF(ISERROR(V2*AI2),"",V2*AI2)</f>
        <v>3.2271199999999998</v>
      </c>
      <c r="AK2" s="43">
        <v>11.76</v>
      </c>
      <c r="AL2" s="44"/>
      <c r="AM2" s="43">
        <f t="shared" ref="AM2:AM29" si="0">IF(ISERROR(AY2*AL2),"",AY2*AL2)</f>
        <v>0</v>
      </c>
      <c r="AN2" s="44"/>
      <c r="AO2" s="43">
        <f t="shared" ref="AO2:AO29" si="1">IF(ISERROR(AY2*AN2),"",AY2*AN2)</f>
        <v>0</v>
      </c>
      <c r="AP2" s="45"/>
      <c r="AQ2" s="43">
        <f>IF(ISERROR(AY2*AP3),"",AY2*AP3)</f>
        <v>0</v>
      </c>
      <c r="AR2" s="30"/>
      <c r="AS2" s="44">
        <v>0.05</v>
      </c>
      <c r="AT2" s="43">
        <f t="shared" ref="AT2:AT29" si="2">IF(ISERROR(AY2*AS2),"",AY2*AS2)</f>
        <v>0.75800000000000001</v>
      </c>
      <c r="AU2" s="43">
        <f>IF(ISERROR(AM2+AO2+AQ2+AT2),"",AM2+AO2+AQ2+AT2)</f>
        <v>0.75800000000000001</v>
      </c>
      <c r="AV2" s="43">
        <f t="shared" ref="AV2:AV29" si="3">IF(ISERROR(AK2+AU2),"",AK2+AU2)</f>
        <v>12.518000000000001</v>
      </c>
      <c r="AW2" s="46">
        <f>IF(ISERROR((AY2-AV2)/AY2),"",(AY2-AV2)/AY2)</f>
        <v>0.17427440633245378</v>
      </c>
      <c r="AX2" s="43">
        <f>IF(BA2="","",AZ2*(1-BA2))</f>
        <v>15.159945</v>
      </c>
      <c r="AY2" s="47">
        <v>15.16</v>
      </c>
      <c r="AZ2" s="38">
        <v>29.99</v>
      </c>
      <c r="BA2" s="46">
        <v>0.4945</v>
      </c>
      <c r="BB2" s="46">
        <v>0.4945</v>
      </c>
      <c r="BC2" s="48">
        <v>1000</v>
      </c>
      <c r="BD2" s="43">
        <f>IF(ISERROR(AV2*BC2),"",AV2*BC2)</f>
        <v>12518</v>
      </c>
      <c r="BE2" s="43">
        <f>IF(ISERROR(AY2*BC2),"",AY2*BC2)</f>
        <v>15160</v>
      </c>
      <c r="BF2" s="50">
        <v>46024</v>
      </c>
      <c r="BG2" s="52" t="s">
        <v>71</v>
      </c>
    </row>
    <row r="3" spans="1:59" s="29" customFormat="1" ht="59.25" customHeight="1">
      <c r="A3" s="30"/>
      <c r="B3" s="31">
        <v>2</v>
      </c>
      <c r="C3" s="30"/>
      <c r="D3" s="30"/>
      <c r="E3" s="30" t="s">
        <v>60</v>
      </c>
      <c r="F3" s="30" t="s">
        <v>61</v>
      </c>
      <c r="G3" s="30" t="s">
        <v>62</v>
      </c>
      <c r="H3" s="32" t="s">
        <v>72</v>
      </c>
      <c r="I3" s="30" t="s">
        <v>64</v>
      </c>
      <c r="J3" s="30" t="s">
        <v>64</v>
      </c>
      <c r="K3" s="32" t="s">
        <v>73</v>
      </c>
      <c r="L3" s="33" t="s">
        <v>74</v>
      </c>
      <c r="M3" s="30" t="s">
        <v>75</v>
      </c>
      <c r="N3" s="30" t="s">
        <v>68</v>
      </c>
      <c r="O3" s="30"/>
      <c r="P3" s="54" t="s">
        <v>136</v>
      </c>
      <c r="Q3" s="30"/>
      <c r="R3" s="30" t="s">
        <v>69</v>
      </c>
      <c r="S3" s="34">
        <v>68.8</v>
      </c>
      <c r="T3" s="35">
        <v>8.1</v>
      </c>
      <c r="U3" s="36">
        <f t="shared" ref="U3:U29" si="4">IF(ISERROR(S3/T3),"",S3/T3)</f>
        <v>8.4938271604938276</v>
      </c>
      <c r="V3" s="37">
        <v>8.49</v>
      </c>
      <c r="W3" s="38"/>
      <c r="X3" s="30" t="s">
        <v>9</v>
      </c>
      <c r="Y3" s="39">
        <v>45</v>
      </c>
      <c r="Z3" s="39">
        <v>43</v>
      </c>
      <c r="AA3" s="39">
        <v>23</v>
      </c>
      <c r="AB3" s="35"/>
      <c r="AC3" s="49">
        <v>2</v>
      </c>
      <c r="AD3" s="41">
        <f t="shared" ref="AD3:AD29" si="5">IF(Y3="","",Y3*Z3*AA3/1000000)</f>
        <v>4.4505000000000003E-2</v>
      </c>
      <c r="AE3" s="42">
        <v>2889</v>
      </c>
      <c r="AF3" s="30">
        <v>3300</v>
      </c>
      <c r="AG3" s="43">
        <f t="shared" ref="AG3:AG29" si="6">IF(ISERROR(AF3/AE3),"",AF3/AE3)</f>
        <v>1.142263759086189</v>
      </c>
      <c r="AH3" s="30" t="s">
        <v>70</v>
      </c>
      <c r="AI3" s="44">
        <v>0.42799999999999999</v>
      </c>
      <c r="AJ3" s="43">
        <f>IF(ISERROR(V3*AI3),"",V3*AI3)</f>
        <v>3.6337199999999998</v>
      </c>
      <c r="AK3" s="43">
        <v>13.26</v>
      </c>
      <c r="AL3" s="44"/>
      <c r="AM3" s="43">
        <f t="shared" si="0"/>
        <v>0</v>
      </c>
      <c r="AN3" s="44"/>
      <c r="AO3" s="43">
        <f t="shared" si="1"/>
        <v>0</v>
      </c>
      <c r="AP3" s="44"/>
      <c r="AQ3" s="43">
        <f>IF(ISERROR(AY3*AP4),"",AY3*AP4)</f>
        <v>0</v>
      </c>
      <c r="AR3" s="30"/>
      <c r="AS3" s="44">
        <v>0.05</v>
      </c>
      <c r="AT3" s="43">
        <f t="shared" si="2"/>
        <v>0.84050000000000002</v>
      </c>
      <c r="AU3" s="43">
        <f t="shared" ref="AU3:AU29" si="7">IF(ISERROR(AM3+AO3+AQ3+AT3),"",AM3+AO3+AQ3+AT3)</f>
        <v>0.84050000000000002</v>
      </c>
      <c r="AV3" s="43">
        <f t="shared" si="3"/>
        <v>14.1005</v>
      </c>
      <c r="AW3" s="46">
        <f t="shared" ref="AW3:AW29" si="8">IF(ISERROR((AY3-AV3)/AY3),"",(AY3-AV3)/AY3)</f>
        <v>0.16118381915526464</v>
      </c>
      <c r="AX3" s="43">
        <f t="shared" ref="AX3:AX29" si="9">IF(BA3="","",AZ3*(1-BA3))</f>
        <v>16.809196000000004</v>
      </c>
      <c r="AY3" s="47">
        <v>16.809999999999999</v>
      </c>
      <c r="AZ3" s="38">
        <v>34.99</v>
      </c>
      <c r="BA3" s="46">
        <v>0.51959999999999995</v>
      </c>
      <c r="BB3" s="46">
        <v>0.51959999999999995</v>
      </c>
      <c r="BC3" s="48">
        <v>1000</v>
      </c>
      <c r="BD3" s="43">
        <f t="shared" ref="BD3:BD29" si="10">IF(ISERROR(AV3*BC3),"",AV3*BC3)</f>
        <v>14100.5</v>
      </c>
      <c r="BE3" s="43">
        <f t="shared" ref="BE3:BE29" si="11">IF(ISERROR(AY3*BC3),"",AY3*BC3)</f>
        <v>16810</v>
      </c>
      <c r="BF3" s="51"/>
      <c r="BG3" s="52"/>
    </row>
    <row r="4" spans="1:59" s="29" customFormat="1" ht="55.5" customHeight="1">
      <c r="A4" s="30"/>
      <c r="B4" s="31">
        <v>3</v>
      </c>
      <c r="C4" s="30"/>
      <c r="D4" s="30"/>
      <c r="E4" s="30"/>
      <c r="F4" s="30"/>
      <c r="G4" s="30" t="s">
        <v>62</v>
      </c>
      <c r="H4" s="32" t="s">
        <v>76</v>
      </c>
      <c r="I4" s="30" t="s">
        <v>64</v>
      </c>
      <c r="J4" s="30" t="s">
        <v>64</v>
      </c>
      <c r="K4" s="32" t="s">
        <v>77</v>
      </c>
      <c r="L4" s="33" t="s">
        <v>66</v>
      </c>
      <c r="M4" s="30" t="s">
        <v>78</v>
      </c>
      <c r="N4" s="30" t="s">
        <v>79</v>
      </c>
      <c r="O4" s="30"/>
      <c r="P4" s="30" t="s">
        <v>134</v>
      </c>
      <c r="Q4" s="30"/>
      <c r="R4" s="30" t="s">
        <v>69</v>
      </c>
      <c r="S4" s="34">
        <v>63.1</v>
      </c>
      <c r="T4" s="35">
        <v>8.1</v>
      </c>
      <c r="U4" s="36">
        <f t="shared" si="4"/>
        <v>7.7901234567901243</v>
      </c>
      <c r="V4" s="37">
        <v>7.79</v>
      </c>
      <c r="W4" s="38"/>
      <c r="X4" s="30" t="s">
        <v>9</v>
      </c>
      <c r="Y4" s="39">
        <v>45</v>
      </c>
      <c r="Z4" s="39">
        <v>43</v>
      </c>
      <c r="AA4" s="39">
        <v>22</v>
      </c>
      <c r="AB4" s="35"/>
      <c r="AC4" s="49">
        <v>2</v>
      </c>
      <c r="AD4" s="41">
        <f t="shared" si="5"/>
        <v>4.2569999999999997E-2</v>
      </c>
      <c r="AE4" s="42">
        <v>3023</v>
      </c>
      <c r="AF4" s="30">
        <v>3300</v>
      </c>
      <c r="AG4" s="43">
        <f t="shared" si="6"/>
        <v>1.0916308303010254</v>
      </c>
      <c r="AH4" s="30" t="s">
        <v>70</v>
      </c>
      <c r="AI4" s="44">
        <v>0.42799999999999999</v>
      </c>
      <c r="AJ4" s="43">
        <f t="shared" ref="AJ4:AJ29" si="12">IF(ISERROR(V4*AI4),"",V4*AI4)</f>
        <v>3.33412</v>
      </c>
      <c r="AK4" s="43">
        <v>12.21</v>
      </c>
      <c r="AL4" s="44"/>
      <c r="AM4" s="43">
        <f t="shared" si="0"/>
        <v>0</v>
      </c>
      <c r="AN4" s="44"/>
      <c r="AO4" s="43">
        <f t="shared" si="1"/>
        <v>0</v>
      </c>
      <c r="AP4" s="44"/>
      <c r="AQ4" s="43">
        <f t="shared" ref="AQ4:AQ29" si="13">IF(ISERROR(AY4*AP4),"",AY4*AP4)</f>
        <v>0</v>
      </c>
      <c r="AR4" s="30"/>
      <c r="AS4" s="44"/>
      <c r="AT4" s="43">
        <f t="shared" si="2"/>
        <v>0</v>
      </c>
      <c r="AU4" s="43">
        <f t="shared" si="7"/>
        <v>0</v>
      </c>
      <c r="AV4" s="43">
        <f t="shared" si="3"/>
        <v>12.21</v>
      </c>
      <c r="AW4" s="46">
        <f t="shared" si="8"/>
        <v>0.1596696490020646</v>
      </c>
      <c r="AX4" s="43">
        <f t="shared" si="9"/>
        <v>14.530155000000001</v>
      </c>
      <c r="AY4" s="47">
        <v>14.53</v>
      </c>
      <c r="AZ4" s="38">
        <v>29.99</v>
      </c>
      <c r="BA4" s="46">
        <v>0.51549999999999996</v>
      </c>
      <c r="BB4" s="46">
        <v>0.51549999999999996</v>
      </c>
      <c r="BC4" s="48">
        <v>1500</v>
      </c>
      <c r="BD4" s="43">
        <f t="shared" si="10"/>
        <v>18315</v>
      </c>
      <c r="BE4" s="43">
        <f t="shared" si="11"/>
        <v>21795</v>
      </c>
      <c r="BF4" s="50">
        <v>46017</v>
      </c>
      <c r="BG4" s="53" t="s">
        <v>80</v>
      </c>
    </row>
    <row r="5" spans="1:59" s="29" customFormat="1" ht="55.5" customHeight="1">
      <c r="A5" s="30"/>
      <c r="B5" s="31">
        <v>4</v>
      </c>
      <c r="C5" s="30"/>
      <c r="D5" s="30"/>
      <c r="E5" s="30"/>
      <c r="F5" s="30"/>
      <c r="G5" s="30" t="s">
        <v>62</v>
      </c>
      <c r="H5" s="32" t="s">
        <v>81</v>
      </c>
      <c r="I5" s="30" t="s">
        <v>64</v>
      </c>
      <c r="J5" s="30" t="s">
        <v>64</v>
      </c>
      <c r="K5" s="32" t="s">
        <v>82</v>
      </c>
      <c r="L5" s="33" t="s">
        <v>83</v>
      </c>
      <c r="M5" s="30" t="s">
        <v>84</v>
      </c>
      <c r="N5" s="30" t="s">
        <v>79</v>
      </c>
      <c r="O5" s="30"/>
      <c r="P5" s="30" t="s">
        <v>113</v>
      </c>
      <c r="Q5" s="30"/>
      <c r="R5" s="30" t="s">
        <v>69</v>
      </c>
      <c r="S5" s="34">
        <v>72</v>
      </c>
      <c r="T5" s="35">
        <v>8.1</v>
      </c>
      <c r="U5" s="36">
        <f t="shared" si="4"/>
        <v>8.8888888888888893</v>
      </c>
      <c r="V5" s="37">
        <v>8.89</v>
      </c>
      <c r="W5" s="38"/>
      <c r="X5" s="30" t="s">
        <v>9</v>
      </c>
      <c r="Y5" s="39">
        <v>45</v>
      </c>
      <c r="Z5" s="39">
        <v>43</v>
      </c>
      <c r="AA5" s="39">
        <v>25</v>
      </c>
      <c r="AB5" s="35"/>
      <c r="AC5" s="49">
        <v>2</v>
      </c>
      <c r="AD5" s="41">
        <f t="shared" si="5"/>
        <v>4.8375000000000001E-2</v>
      </c>
      <c r="AE5" s="42">
        <v>2708</v>
      </c>
      <c r="AF5" s="30">
        <v>3300</v>
      </c>
      <c r="AG5" s="43">
        <f t="shared" si="6"/>
        <v>1.2186115214180206</v>
      </c>
      <c r="AH5" s="30" t="s">
        <v>70</v>
      </c>
      <c r="AI5" s="44">
        <v>0.42799999999999999</v>
      </c>
      <c r="AJ5" s="43">
        <f t="shared" si="12"/>
        <v>3.8049200000000001</v>
      </c>
      <c r="AK5" s="43">
        <v>13.91</v>
      </c>
      <c r="AL5" s="44"/>
      <c r="AM5" s="43">
        <f t="shared" si="0"/>
        <v>0</v>
      </c>
      <c r="AN5" s="44"/>
      <c r="AO5" s="43">
        <f t="shared" si="1"/>
        <v>0</v>
      </c>
      <c r="AP5" s="44"/>
      <c r="AQ5" s="43">
        <f t="shared" si="13"/>
        <v>0</v>
      </c>
      <c r="AR5" s="30"/>
      <c r="AS5" s="44"/>
      <c r="AT5" s="43">
        <f t="shared" si="2"/>
        <v>0</v>
      </c>
      <c r="AU5" s="43">
        <f t="shared" si="7"/>
        <v>0</v>
      </c>
      <c r="AV5" s="43">
        <f t="shared" si="3"/>
        <v>13.91</v>
      </c>
      <c r="AW5" s="46">
        <f t="shared" si="8"/>
        <v>0.16855947399880455</v>
      </c>
      <c r="AX5" s="43">
        <f t="shared" si="9"/>
        <v>16.728718999999998</v>
      </c>
      <c r="AY5" s="47">
        <v>16.73</v>
      </c>
      <c r="AZ5" s="38">
        <v>34.99</v>
      </c>
      <c r="BA5" s="46">
        <v>0.52190000000000003</v>
      </c>
      <c r="BB5" s="46">
        <v>0.52190000000000003</v>
      </c>
      <c r="BC5" s="48">
        <v>1000</v>
      </c>
      <c r="BD5" s="43">
        <f t="shared" si="10"/>
        <v>13910</v>
      </c>
      <c r="BE5" s="43">
        <f t="shared" si="11"/>
        <v>16730</v>
      </c>
      <c r="BF5" s="51"/>
      <c r="BG5" s="52"/>
    </row>
    <row r="6" spans="1:59" s="29" customFormat="1" ht="64.5" customHeight="1">
      <c r="A6" s="30"/>
      <c r="B6" s="31">
        <v>5</v>
      </c>
      <c r="C6" s="30"/>
      <c r="D6" s="30"/>
      <c r="E6" s="30" t="s">
        <v>85</v>
      </c>
      <c r="F6" s="30"/>
      <c r="G6" s="30" t="s">
        <v>62</v>
      </c>
      <c r="H6" s="32" t="s">
        <v>86</v>
      </c>
      <c r="I6" s="30" t="s">
        <v>64</v>
      </c>
      <c r="J6" s="30" t="s">
        <v>64</v>
      </c>
      <c r="K6" s="32" t="s">
        <v>87</v>
      </c>
      <c r="L6" s="33" t="s">
        <v>83</v>
      </c>
      <c r="M6" s="30" t="s">
        <v>88</v>
      </c>
      <c r="N6" s="30" t="s">
        <v>89</v>
      </c>
      <c r="O6" s="30"/>
      <c r="P6" s="30" t="s">
        <v>114</v>
      </c>
      <c r="Q6" s="30"/>
      <c r="R6" s="30" t="s">
        <v>69</v>
      </c>
      <c r="S6" s="34">
        <v>66.8</v>
      </c>
      <c r="T6" s="35">
        <v>8.1</v>
      </c>
      <c r="U6" s="36">
        <f t="shared" si="4"/>
        <v>8.2469135802469129</v>
      </c>
      <c r="V6" s="37">
        <v>8.25</v>
      </c>
      <c r="W6" s="38"/>
      <c r="X6" s="30" t="s">
        <v>9</v>
      </c>
      <c r="Y6" s="39">
        <v>45</v>
      </c>
      <c r="Z6" s="39">
        <v>43</v>
      </c>
      <c r="AA6" s="39">
        <v>25</v>
      </c>
      <c r="AB6" s="35"/>
      <c r="AC6" s="49">
        <v>2</v>
      </c>
      <c r="AD6" s="41">
        <f t="shared" si="5"/>
        <v>4.8375000000000001E-2</v>
      </c>
      <c r="AE6" s="42">
        <v>2708</v>
      </c>
      <c r="AF6" s="30">
        <v>3300</v>
      </c>
      <c r="AG6" s="43">
        <f t="shared" si="6"/>
        <v>1.2186115214180206</v>
      </c>
      <c r="AH6" s="30" t="s">
        <v>70</v>
      </c>
      <c r="AI6" s="44">
        <v>0.42799999999999999</v>
      </c>
      <c r="AJ6" s="43">
        <f t="shared" si="12"/>
        <v>3.5310000000000001</v>
      </c>
      <c r="AK6" s="43">
        <v>13</v>
      </c>
      <c r="AL6" s="44"/>
      <c r="AM6" s="43">
        <f t="shared" si="0"/>
        <v>0</v>
      </c>
      <c r="AN6" s="44"/>
      <c r="AO6" s="43">
        <f t="shared" si="1"/>
        <v>0</v>
      </c>
      <c r="AP6" s="44"/>
      <c r="AQ6" s="43">
        <f t="shared" si="13"/>
        <v>0</v>
      </c>
      <c r="AR6" s="30"/>
      <c r="AS6" s="44"/>
      <c r="AT6" s="43">
        <f t="shared" si="2"/>
        <v>0</v>
      </c>
      <c r="AU6" s="43">
        <f t="shared" si="7"/>
        <v>0</v>
      </c>
      <c r="AV6" s="43">
        <f t="shared" si="3"/>
        <v>13</v>
      </c>
      <c r="AW6" s="46">
        <f t="shared" si="8"/>
        <v>0.16506101477199744</v>
      </c>
      <c r="AX6" s="43">
        <f t="shared" si="9"/>
        <v>15.570808</v>
      </c>
      <c r="AY6" s="47">
        <v>15.57</v>
      </c>
      <c r="AZ6" s="38">
        <v>29.99</v>
      </c>
      <c r="BA6" s="46">
        <v>0.48080000000000001</v>
      </c>
      <c r="BB6" s="46">
        <v>0.48080000000000001</v>
      </c>
      <c r="BC6" s="48">
        <v>1000</v>
      </c>
      <c r="BD6" s="43">
        <f t="shared" si="10"/>
        <v>13000</v>
      </c>
      <c r="BE6" s="43">
        <f t="shared" si="11"/>
        <v>15570</v>
      </c>
      <c r="BF6" s="50">
        <v>46010</v>
      </c>
      <c r="BG6" s="53" t="s">
        <v>90</v>
      </c>
    </row>
    <row r="7" spans="1:59" s="29" customFormat="1" ht="64.5" customHeight="1">
      <c r="A7" s="30"/>
      <c r="B7" s="31">
        <v>6</v>
      </c>
      <c r="C7" s="30"/>
      <c r="D7" s="30"/>
      <c r="E7" s="30" t="s">
        <v>85</v>
      </c>
      <c r="F7" s="30"/>
      <c r="G7" s="30" t="s">
        <v>62</v>
      </c>
      <c r="H7" s="32" t="s">
        <v>86</v>
      </c>
      <c r="I7" s="30" t="s">
        <v>64</v>
      </c>
      <c r="J7" s="30" t="s">
        <v>64</v>
      </c>
      <c r="K7" s="32" t="s">
        <v>87</v>
      </c>
      <c r="L7" s="33" t="s">
        <v>83</v>
      </c>
      <c r="M7" s="30" t="s">
        <v>91</v>
      </c>
      <c r="N7" s="30" t="s">
        <v>89</v>
      </c>
      <c r="O7" s="30"/>
      <c r="P7" s="30" t="s">
        <v>115</v>
      </c>
      <c r="Q7" s="30"/>
      <c r="R7" s="30" t="s">
        <v>69</v>
      </c>
      <c r="S7" s="34">
        <v>77.3</v>
      </c>
      <c r="T7" s="35">
        <v>8.1</v>
      </c>
      <c r="U7" s="36">
        <f t="shared" si="4"/>
        <v>9.5432098765432105</v>
      </c>
      <c r="V7" s="37">
        <v>9.5399999999999991</v>
      </c>
      <c r="W7" s="38"/>
      <c r="X7" s="30" t="s">
        <v>9</v>
      </c>
      <c r="Y7" s="39">
        <v>45</v>
      </c>
      <c r="Z7" s="39">
        <v>43</v>
      </c>
      <c r="AA7" s="39">
        <v>28</v>
      </c>
      <c r="AB7" s="35"/>
      <c r="AC7" s="49">
        <v>2</v>
      </c>
      <c r="AD7" s="41">
        <f t="shared" si="5"/>
        <v>5.4179999999999999E-2</v>
      </c>
      <c r="AE7" s="42">
        <v>2407</v>
      </c>
      <c r="AF7" s="30">
        <v>3300</v>
      </c>
      <c r="AG7" s="43">
        <f t="shared" si="6"/>
        <v>1.3710012463647694</v>
      </c>
      <c r="AH7" s="30" t="s">
        <v>70</v>
      </c>
      <c r="AI7" s="44">
        <v>0.42799999999999999</v>
      </c>
      <c r="AJ7" s="43">
        <f t="shared" si="12"/>
        <v>4.0831199999999992</v>
      </c>
      <c r="AK7" s="43">
        <v>14.99</v>
      </c>
      <c r="AL7" s="44"/>
      <c r="AM7" s="43">
        <f t="shared" si="0"/>
        <v>0</v>
      </c>
      <c r="AN7" s="44"/>
      <c r="AO7" s="43">
        <f t="shared" si="1"/>
        <v>0</v>
      </c>
      <c r="AP7" s="44"/>
      <c r="AQ7" s="43">
        <f t="shared" si="13"/>
        <v>0</v>
      </c>
      <c r="AR7" s="30"/>
      <c r="AS7" s="44"/>
      <c r="AT7" s="43">
        <f t="shared" si="2"/>
        <v>0</v>
      </c>
      <c r="AU7" s="43">
        <f t="shared" si="7"/>
        <v>0</v>
      </c>
      <c r="AV7" s="43">
        <f t="shared" si="3"/>
        <v>14.99</v>
      </c>
      <c r="AW7" s="46">
        <f t="shared" si="8"/>
        <v>0.15310734463276832</v>
      </c>
      <c r="AX7" s="43">
        <f t="shared" si="9"/>
        <v>17.701441000000003</v>
      </c>
      <c r="AY7" s="47">
        <v>17.7</v>
      </c>
      <c r="AZ7" s="38">
        <v>34.99</v>
      </c>
      <c r="BA7" s="46">
        <v>0.49409999999999998</v>
      </c>
      <c r="BB7" s="46">
        <v>0.49409999999999998</v>
      </c>
      <c r="BC7" s="48">
        <v>1000</v>
      </c>
      <c r="BD7" s="43">
        <f t="shared" si="10"/>
        <v>14990</v>
      </c>
      <c r="BE7" s="43">
        <f t="shared" si="11"/>
        <v>17700</v>
      </c>
      <c r="BF7" s="51"/>
      <c r="BG7" s="52"/>
    </row>
    <row r="8" spans="1:59" s="29" customFormat="1" ht="65.25" customHeight="1">
      <c r="A8" s="30"/>
      <c r="B8" s="31">
        <v>7</v>
      </c>
      <c r="C8" s="30"/>
      <c r="D8" s="30"/>
      <c r="E8" s="30"/>
      <c r="F8" s="30"/>
      <c r="G8" s="30" t="s">
        <v>62</v>
      </c>
      <c r="H8" s="32" t="s">
        <v>92</v>
      </c>
      <c r="I8" s="30" t="s">
        <v>64</v>
      </c>
      <c r="J8" s="30" t="s">
        <v>64</v>
      </c>
      <c r="K8" s="32" t="s">
        <v>93</v>
      </c>
      <c r="L8" s="33" t="s">
        <v>83</v>
      </c>
      <c r="M8" s="30" t="s">
        <v>67</v>
      </c>
      <c r="N8" s="30" t="s">
        <v>79</v>
      </c>
      <c r="O8" s="30"/>
      <c r="P8" s="30" t="s">
        <v>116</v>
      </c>
      <c r="Q8" s="30"/>
      <c r="R8" s="30" t="s">
        <v>69</v>
      </c>
      <c r="S8" s="34">
        <v>61.1</v>
      </c>
      <c r="T8" s="35">
        <v>8.1</v>
      </c>
      <c r="U8" s="36">
        <f t="shared" si="4"/>
        <v>7.5432098765432105</v>
      </c>
      <c r="V8" s="37">
        <v>7.54</v>
      </c>
      <c r="W8" s="38"/>
      <c r="X8" s="30" t="s">
        <v>9</v>
      </c>
      <c r="Y8" s="39">
        <v>45</v>
      </c>
      <c r="Z8" s="39">
        <v>43</v>
      </c>
      <c r="AA8" s="39">
        <v>20</v>
      </c>
      <c r="AB8" s="35"/>
      <c r="AC8" s="49">
        <v>2</v>
      </c>
      <c r="AD8" s="41">
        <f t="shared" si="5"/>
        <v>3.8699999999999998E-2</v>
      </c>
      <c r="AE8" s="42">
        <v>3333</v>
      </c>
      <c r="AF8" s="30">
        <v>3300</v>
      </c>
      <c r="AG8" s="43">
        <f t="shared" si="6"/>
        <v>0.99009900990099009</v>
      </c>
      <c r="AH8" s="30" t="s">
        <v>70</v>
      </c>
      <c r="AI8" s="44">
        <v>0.42799999999999999</v>
      </c>
      <c r="AJ8" s="43">
        <f t="shared" si="12"/>
        <v>3.2271199999999998</v>
      </c>
      <c r="AK8" s="43">
        <v>11.76</v>
      </c>
      <c r="AL8" s="44"/>
      <c r="AM8" s="43">
        <f t="shared" si="0"/>
        <v>0</v>
      </c>
      <c r="AN8" s="44"/>
      <c r="AO8" s="43">
        <f t="shared" si="1"/>
        <v>0</v>
      </c>
      <c r="AP8" s="44"/>
      <c r="AQ8" s="43">
        <f t="shared" si="13"/>
        <v>0</v>
      </c>
      <c r="AR8" s="30"/>
      <c r="AS8" s="44"/>
      <c r="AT8" s="43">
        <f t="shared" si="2"/>
        <v>0</v>
      </c>
      <c r="AU8" s="43">
        <f t="shared" si="7"/>
        <v>0</v>
      </c>
      <c r="AV8" s="43">
        <f t="shared" si="3"/>
        <v>11.76</v>
      </c>
      <c r="AW8" s="46">
        <f t="shared" si="8"/>
        <v>0.17762237762237768</v>
      </c>
      <c r="AX8" s="43">
        <f t="shared" si="9"/>
        <v>14.299232</v>
      </c>
      <c r="AY8" s="47">
        <v>14.3</v>
      </c>
      <c r="AZ8" s="38">
        <v>29.99</v>
      </c>
      <c r="BA8" s="46">
        <v>0.5232</v>
      </c>
      <c r="BB8" s="46">
        <v>0.5232</v>
      </c>
      <c r="BC8" s="48">
        <v>1750</v>
      </c>
      <c r="BD8" s="43">
        <f t="shared" si="10"/>
        <v>20580</v>
      </c>
      <c r="BE8" s="43">
        <f t="shared" si="11"/>
        <v>25025</v>
      </c>
      <c r="BF8" s="50">
        <v>46031</v>
      </c>
      <c r="BG8" s="53" t="s">
        <v>94</v>
      </c>
    </row>
    <row r="9" spans="1:59" s="29" customFormat="1" ht="65.25" customHeight="1">
      <c r="A9" s="30"/>
      <c r="B9" s="31">
        <v>8</v>
      </c>
      <c r="C9" s="30"/>
      <c r="D9" s="30"/>
      <c r="E9" s="30"/>
      <c r="F9" s="30"/>
      <c r="G9" s="30" t="s">
        <v>62</v>
      </c>
      <c r="H9" s="32" t="s">
        <v>92</v>
      </c>
      <c r="I9" s="30" t="s">
        <v>64</v>
      </c>
      <c r="J9" s="30" t="s">
        <v>64</v>
      </c>
      <c r="K9" s="32" t="s">
        <v>93</v>
      </c>
      <c r="L9" s="33" t="s">
        <v>83</v>
      </c>
      <c r="M9" s="30" t="s">
        <v>75</v>
      </c>
      <c r="N9" s="30" t="s">
        <v>79</v>
      </c>
      <c r="O9" s="30"/>
      <c r="P9" s="30" t="s">
        <v>117</v>
      </c>
      <c r="Q9" s="30"/>
      <c r="R9" s="30" t="s">
        <v>69</v>
      </c>
      <c r="S9" s="34">
        <v>68.8</v>
      </c>
      <c r="T9" s="35">
        <v>8.1</v>
      </c>
      <c r="U9" s="36">
        <f t="shared" si="4"/>
        <v>8.4938271604938276</v>
      </c>
      <c r="V9" s="37">
        <v>8.49</v>
      </c>
      <c r="W9" s="38"/>
      <c r="X9" s="30" t="s">
        <v>9</v>
      </c>
      <c r="Y9" s="39">
        <v>45</v>
      </c>
      <c r="Z9" s="39">
        <v>43</v>
      </c>
      <c r="AA9" s="39">
        <v>23</v>
      </c>
      <c r="AB9" s="35"/>
      <c r="AC9" s="49">
        <v>2</v>
      </c>
      <c r="AD9" s="41">
        <f t="shared" si="5"/>
        <v>4.4505000000000003E-2</v>
      </c>
      <c r="AE9" s="42">
        <v>2889</v>
      </c>
      <c r="AF9" s="30">
        <v>3300</v>
      </c>
      <c r="AG9" s="43">
        <f t="shared" si="6"/>
        <v>1.142263759086189</v>
      </c>
      <c r="AH9" s="30" t="s">
        <v>70</v>
      </c>
      <c r="AI9" s="44">
        <v>0.42799999999999999</v>
      </c>
      <c r="AJ9" s="43">
        <f t="shared" si="12"/>
        <v>3.6337199999999998</v>
      </c>
      <c r="AK9" s="43">
        <v>13.26</v>
      </c>
      <c r="AL9" s="44"/>
      <c r="AM9" s="43">
        <f t="shared" si="0"/>
        <v>0</v>
      </c>
      <c r="AN9" s="44"/>
      <c r="AO9" s="43">
        <f t="shared" si="1"/>
        <v>0</v>
      </c>
      <c r="AP9" s="44"/>
      <c r="AQ9" s="43">
        <f t="shared" si="13"/>
        <v>0</v>
      </c>
      <c r="AR9" s="30"/>
      <c r="AS9" s="44"/>
      <c r="AT9" s="43">
        <f t="shared" si="2"/>
        <v>0</v>
      </c>
      <c r="AU9" s="43">
        <f t="shared" si="7"/>
        <v>0</v>
      </c>
      <c r="AV9" s="43">
        <f t="shared" si="3"/>
        <v>13.26</v>
      </c>
      <c r="AW9" s="46">
        <f t="shared" si="8"/>
        <v>0.16393442622950818</v>
      </c>
      <c r="AX9" s="43">
        <f t="shared" si="9"/>
        <v>15.860967000000002</v>
      </c>
      <c r="AY9" s="47">
        <v>15.86</v>
      </c>
      <c r="AZ9" s="38">
        <v>34.99</v>
      </c>
      <c r="BA9" s="46">
        <v>0.54669999999999996</v>
      </c>
      <c r="BB9" s="46">
        <v>0.54669999999999996</v>
      </c>
      <c r="BC9" s="48">
        <v>1750</v>
      </c>
      <c r="BD9" s="43">
        <f t="shared" si="10"/>
        <v>23205</v>
      </c>
      <c r="BE9" s="43">
        <f t="shared" si="11"/>
        <v>27755</v>
      </c>
      <c r="BF9" s="51"/>
      <c r="BG9" s="52"/>
    </row>
    <row r="10" spans="1:59" s="29" customFormat="1" ht="57.75" customHeight="1">
      <c r="A10" s="30"/>
      <c r="B10" s="31">
        <v>9</v>
      </c>
      <c r="C10" s="30"/>
      <c r="D10" s="30"/>
      <c r="E10" s="30" t="s">
        <v>60</v>
      </c>
      <c r="F10" s="30" t="s">
        <v>61</v>
      </c>
      <c r="G10" s="30" t="s">
        <v>62</v>
      </c>
      <c r="H10" s="32" t="s">
        <v>95</v>
      </c>
      <c r="I10" s="30" t="s">
        <v>64</v>
      </c>
      <c r="J10" s="30" t="s">
        <v>64</v>
      </c>
      <c r="K10" s="32" t="s">
        <v>93</v>
      </c>
      <c r="L10" s="33" t="s">
        <v>83</v>
      </c>
      <c r="M10" s="30" t="s">
        <v>67</v>
      </c>
      <c r="N10" s="30" t="s">
        <v>96</v>
      </c>
      <c r="O10" s="30"/>
      <c r="P10" s="54" t="s">
        <v>137</v>
      </c>
      <c r="Q10" s="30"/>
      <c r="R10" s="30" t="s">
        <v>69</v>
      </c>
      <c r="S10" s="34">
        <v>61.1</v>
      </c>
      <c r="T10" s="35">
        <v>8.1</v>
      </c>
      <c r="U10" s="36">
        <f t="shared" si="4"/>
        <v>7.5432098765432105</v>
      </c>
      <c r="V10" s="37">
        <v>7.54</v>
      </c>
      <c r="W10" s="38"/>
      <c r="X10" s="30" t="s">
        <v>9</v>
      </c>
      <c r="Y10" s="39">
        <v>45</v>
      </c>
      <c r="Z10" s="39">
        <v>43</v>
      </c>
      <c r="AA10" s="39">
        <v>20</v>
      </c>
      <c r="AB10" s="35"/>
      <c r="AC10" s="49">
        <v>2</v>
      </c>
      <c r="AD10" s="41">
        <f t="shared" si="5"/>
        <v>3.8699999999999998E-2</v>
      </c>
      <c r="AE10" s="42">
        <v>3333</v>
      </c>
      <c r="AF10" s="30">
        <v>3300</v>
      </c>
      <c r="AG10" s="43">
        <f t="shared" si="6"/>
        <v>0.99009900990099009</v>
      </c>
      <c r="AH10" s="30" t="s">
        <v>70</v>
      </c>
      <c r="AI10" s="44">
        <v>0.42799999999999999</v>
      </c>
      <c r="AJ10" s="43">
        <f t="shared" si="12"/>
        <v>3.2271199999999998</v>
      </c>
      <c r="AK10" s="43">
        <v>11.76</v>
      </c>
      <c r="AL10" s="44"/>
      <c r="AM10" s="43">
        <f t="shared" si="0"/>
        <v>0</v>
      </c>
      <c r="AN10" s="44"/>
      <c r="AO10" s="43">
        <f t="shared" si="1"/>
        <v>0</v>
      </c>
      <c r="AP10" s="44"/>
      <c r="AQ10" s="43">
        <f t="shared" si="13"/>
        <v>0</v>
      </c>
      <c r="AR10" s="30"/>
      <c r="AS10" s="44">
        <v>0.05</v>
      </c>
      <c r="AT10" s="43">
        <f t="shared" si="2"/>
        <v>0.75800000000000001</v>
      </c>
      <c r="AU10" s="43">
        <f t="shared" si="7"/>
        <v>0.75800000000000001</v>
      </c>
      <c r="AV10" s="43">
        <f t="shared" si="3"/>
        <v>12.518000000000001</v>
      </c>
      <c r="AW10" s="46">
        <f t="shared" si="8"/>
        <v>0.17427440633245378</v>
      </c>
      <c r="AX10" s="43">
        <f t="shared" si="9"/>
        <v>15.159945</v>
      </c>
      <c r="AY10" s="47">
        <v>15.16</v>
      </c>
      <c r="AZ10" s="38">
        <v>29.99</v>
      </c>
      <c r="BA10" s="46">
        <v>0.4945</v>
      </c>
      <c r="BB10" s="46">
        <v>0.4945</v>
      </c>
      <c r="BC10" s="48">
        <v>1000</v>
      </c>
      <c r="BD10" s="43">
        <f t="shared" si="10"/>
        <v>12518</v>
      </c>
      <c r="BE10" s="43">
        <f t="shared" si="11"/>
        <v>15160</v>
      </c>
      <c r="BF10" s="50">
        <v>46003</v>
      </c>
      <c r="BG10" s="53" t="s">
        <v>97</v>
      </c>
    </row>
    <row r="11" spans="1:59" s="29" customFormat="1" ht="57.75" customHeight="1">
      <c r="A11" s="30"/>
      <c r="B11" s="31">
        <v>10</v>
      </c>
      <c r="C11" s="30"/>
      <c r="D11" s="30"/>
      <c r="E11" s="30" t="s">
        <v>60</v>
      </c>
      <c r="F11" s="30" t="s">
        <v>61</v>
      </c>
      <c r="G11" s="30" t="s">
        <v>62</v>
      </c>
      <c r="H11" s="32" t="s">
        <v>95</v>
      </c>
      <c r="I11" s="30" t="s">
        <v>64</v>
      </c>
      <c r="J11" s="30" t="s">
        <v>64</v>
      </c>
      <c r="K11" s="32" t="s">
        <v>93</v>
      </c>
      <c r="L11" s="33" t="s">
        <v>83</v>
      </c>
      <c r="M11" s="30" t="s">
        <v>75</v>
      </c>
      <c r="N11" s="30" t="s">
        <v>96</v>
      </c>
      <c r="O11" s="30"/>
      <c r="P11" s="54" t="s">
        <v>138</v>
      </c>
      <c r="Q11" s="30"/>
      <c r="R11" s="30" t="s">
        <v>69</v>
      </c>
      <c r="S11" s="34">
        <v>68.8</v>
      </c>
      <c r="T11" s="35">
        <v>8.1</v>
      </c>
      <c r="U11" s="36">
        <f t="shared" si="4"/>
        <v>8.4938271604938276</v>
      </c>
      <c r="V11" s="37">
        <v>8.49</v>
      </c>
      <c r="W11" s="38"/>
      <c r="X11" s="30" t="s">
        <v>9</v>
      </c>
      <c r="Y11" s="39">
        <v>45</v>
      </c>
      <c r="Z11" s="39">
        <v>43</v>
      </c>
      <c r="AA11" s="39">
        <v>23</v>
      </c>
      <c r="AB11" s="35"/>
      <c r="AC11" s="49">
        <v>2</v>
      </c>
      <c r="AD11" s="41">
        <f t="shared" si="5"/>
        <v>4.4505000000000003E-2</v>
      </c>
      <c r="AE11" s="42">
        <v>2889</v>
      </c>
      <c r="AF11" s="30">
        <v>3300</v>
      </c>
      <c r="AG11" s="43">
        <f t="shared" si="6"/>
        <v>1.142263759086189</v>
      </c>
      <c r="AH11" s="30" t="s">
        <v>70</v>
      </c>
      <c r="AI11" s="44">
        <v>0.42799999999999999</v>
      </c>
      <c r="AJ11" s="43">
        <f t="shared" si="12"/>
        <v>3.6337199999999998</v>
      </c>
      <c r="AK11" s="43">
        <v>13.26</v>
      </c>
      <c r="AL11" s="44"/>
      <c r="AM11" s="43">
        <f t="shared" si="0"/>
        <v>0</v>
      </c>
      <c r="AN11" s="44"/>
      <c r="AO11" s="43">
        <f t="shared" si="1"/>
        <v>0</v>
      </c>
      <c r="AP11" s="44"/>
      <c r="AQ11" s="43">
        <f t="shared" si="13"/>
        <v>0</v>
      </c>
      <c r="AR11" s="30"/>
      <c r="AS11" s="44">
        <v>0.05</v>
      </c>
      <c r="AT11" s="43">
        <f t="shared" si="2"/>
        <v>0.84050000000000002</v>
      </c>
      <c r="AU11" s="43">
        <f t="shared" si="7"/>
        <v>0.84050000000000002</v>
      </c>
      <c r="AV11" s="43">
        <f t="shared" si="3"/>
        <v>14.1005</v>
      </c>
      <c r="AW11" s="46">
        <f t="shared" si="8"/>
        <v>0.16118381915526464</v>
      </c>
      <c r="AX11" s="43">
        <f t="shared" si="9"/>
        <v>16.809196000000004</v>
      </c>
      <c r="AY11" s="47">
        <v>16.809999999999999</v>
      </c>
      <c r="AZ11" s="38">
        <v>34.99</v>
      </c>
      <c r="BA11" s="46">
        <v>0.51959999999999995</v>
      </c>
      <c r="BB11" s="46">
        <v>0.51959999999999995</v>
      </c>
      <c r="BC11" s="48">
        <v>1000</v>
      </c>
      <c r="BD11" s="43">
        <f t="shared" si="10"/>
        <v>14100.5</v>
      </c>
      <c r="BE11" s="43">
        <f t="shared" si="11"/>
        <v>16810</v>
      </c>
      <c r="BF11" s="51"/>
      <c r="BG11" s="52"/>
    </row>
    <row r="12" spans="1:59" s="29" customFormat="1" ht="74.25" customHeight="1">
      <c r="A12" s="30"/>
      <c r="B12" s="31">
        <v>11</v>
      </c>
      <c r="C12" s="30"/>
      <c r="D12" s="30"/>
      <c r="E12" s="30"/>
      <c r="F12" s="30"/>
      <c r="G12" s="30" t="s">
        <v>62</v>
      </c>
      <c r="H12" s="30" t="s">
        <v>98</v>
      </c>
      <c r="I12" s="30" t="s">
        <v>64</v>
      </c>
      <c r="J12" s="30" t="s">
        <v>64</v>
      </c>
      <c r="K12" s="32" t="s">
        <v>82</v>
      </c>
      <c r="L12" s="33" t="s">
        <v>83</v>
      </c>
      <c r="M12" s="30" t="s">
        <v>78</v>
      </c>
      <c r="N12" s="30" t="s">
        <v>99</v>
      </c>
      <c r="O12" s="30"/>
      <c r="P12" s="30" t="s">
        <v>118</v>
      </c>
      <c r="Q12" s="30"/>
      <c r="R12" s="30" t="s">
        <v>69</v>
      </c>
      <c r="S12" s="34">
        <v>63.1</v>
      </c>
      <c r="T12" s="35">
        <v>8.1</v>
      </c>
      <c r="U12" s="36">
        <f t="shared" si="4"/>
        <v>7.7901234567901243</v>
      </c>
      <c r="V12" s="37">
        <v>7.79</v>
      </c>
      <c r="W12" s="38"/>
      <c r="X12" s="30" t="s">
        <v>9</v>
      </c>
      <c r="Y12" s="39">
        <v>45</v>
      </c>
      <c r="Z12" s="39">
        <v>43</v>
      </c>
      <c r="AA12" s="39">
        <v>22</v>
      </c>
      <c r="AB12" s="35"/>
      <c r="AC12" s="49">
        <v>2</v>
      </c>
      <c r="AD12" s="41">
        <f t="shared" si="5"/>
        <v>4.2569999999999997E-2</v>
      </c>
      <c r="AE12" s="42">
        <v>3023</v>
      </c>
      <c r="AF12" s="30">
        <v>3300</v>
      </c>
      <c r="AG12" s="43">
        <f t="shared" si="6"/>
        <v>1.0916308303010254</v>
      </c>
      <c r="AH12" s="30" t="s">
        <v>70</v>
      </c>
      <c r="AI12" s="44">
        <v>0.42799999999999999</v>
      </c>
      <c r="AJ12" s="43">
        <f t="shared" si="12"/>
        <v>3.33412</v>
      </c>
      <c r="AK12" s="43">
        <v>12.21</v>
      </c>
      <c r="AL12" s="44"/>
      <c r="AM12" s="43">
        <f t="shared" si="0"/>
        <v>0</v>
      </c>
      <c r="AN12" s="44"/>
      <c r="AO12" s="43">
        <f t="shared" si="1"/>
        <v>0</v>
      </c>
      <c r="AP12" s="44"/>
      <c r="AQ12" s="43">
        <f t="shared" si="13"/>
        <v>0</v>
      </c>
      <c r="AR12" s="30"/>
      <c r="AS12" s="44"/>
      <c r="AT12" s="43">
        <f t="shared" si="2"/>
        <v>0</v>
      </c>
      <c r="AU12" s="43">
        <f t="shared" si="7"/>
        <v>0</v>
      </c>
      <c r="AV12" s="43">
        <f t="shared" si="3"/>
        <v>12.21</v>
      </c>
      <c r="AW12" s="46">
        <f t="shared" si="8"/>
        <v>0.1596696490020646</v>
      </c>
      <c r="AX12" s="43">
        <f t="shared" si="9"/>
        <v>14.530155000000001</v>
      </c>
      <c r="AY12" s="47">
        <v>14.53</v>
      </c>
      <c r="AZ12" s="38">
        <v>29.99</v>
      </c>
      <c r="BA12" s="46">
        <v>0.51549999999999996</v>
      </c>
      <c r="BB12" s="46">
        <v>0.51549999999999996</v>
      </c>
      <c r="BC12" s="48">
        <v>1000</v>
      </c>
      <c r="BD12" s="43">
        <f t="shared" si="10"/>
        <v>12210</v>
      </c>
      <c r="BE12" s="43">
        <f t="shared" si="11"/>
        <v>14530</v>
      </c>
      <c r="BF12" s="50">
        <v>46003</v>
      </c>
      <c r="BG12" s="53" t="s">
        <v>97</v>
      </c>
    </row>
    <row r="13" spans="1:59" s="29" customFormat="1" ht="74.25" customHeight="1">
      <c r="A13" s="30"/>
      <c r="B13" s="31">
        <v>12</v>
      </c>
      <c r="C13" s="30"/>
      <c r="D13" s="30"/>
      <c r="E13" s="30"/>
      <c r="F13" s="30"/>
      <c r="G13" s="30" t="s">
        <v>62</v>
      </c>
      <c r="H13" s="30" t="s">
        <v>98</v>
      </c>
      <c r="I13" s="30" t="s">
        <v>64</v>
      </c>
      <c r="J13" s="30" t="s">
        <v>64</v>
      </c>
      <c r="K13" s="32" t="s">
        <v>82</v>
      </c>
      <c r="L13" s="33" t="s">
        <v>83</v>
      </c>
      <c r="M13" s="30" t="s">
        <v>84</v>
      </c>
      <c r="N13" s="30" t="s">
        <v>99</v>
      </c>
      <c r="O13" s="30"/>
      <c r="P13" s="30" t="s">
        <v>119</v>
      </c>
      <c r="Q13" s="30"/>
      <c r="R13" s="30" t="s">
        <v>69</v>
      </c>
      <c r="S13" s="34">
        <v>72</v>
      </c>
      <c r="T13" s="35">
        <v>8.1</v>
      </c>
      <c r="U13" s="36">
        <f t="shared" si="4"/>
        <v>8.8888888888888893</v>
      </c>
      <c r="V13" s="37">
        <v>8.89</v>
      </c>
      <c r="W13" s="38"/>
      <c r="X13" s="30" t="s">
        <v>9</v>
      </c>
      <c r="Y13" s="39">
        <v>45</v>
      </c>
      <c r="Z13" s="39">
        <v>43</v>
      </c>
      <c r="AA13" s="39">
        <v>25</v>
      </c>
      <c r="AB13" s="35"/>
      <c r="AC13" s="49">
        <v>2</v>
      </c>
      <c r="AD13" s="41">
        <f t="shared" si="5"/>
        <v>4.8375000000000001E-2</v>
      </c>
      <c r="AE13" s="42">
        <v>2708</v>
      </c>
      <c r="AF13" s="30">
        <v>3300</v>
      </c>
      <c r="AG13" s="43">
        <f t="shared" si="6"/>
        <v>1.2186115214180206</v>
      </c>
      <c r="AH13" s="30" t="s">
        <v>70</v>
      </c>
      <c r="AI13" s="44">
        <v>0.42799999999999999</v>
      </c>
      <c r="AJ13" s="43">
        <f t="shared" si="12"/>
        <v>3.8049200000000001</v>
      </c>
      <c r="AK13" s="43">
        <v>13.91</v>
      </c>
      <c r="AL13" s="44"/>
      <c r="AM13" s="43">
        <f t="shared" si="0"/>
        <v>0</v>
      </c>
      <c r="AN13" s="44"/>
      <c r="AO13" s="43">
        <f t="shared" si="1"/>
        <v>0</v>
      </c>
      <c r="AP13" s="44"/>
      <c r="AQ13" s="43">
        <f t="shared" si="13"/>
        <v>0</v>
      </c>
      <c r="AR13" s="30"/>
      <c r="AS13" s="44"/>
      <c r="AT13" s="43">
        <f t="shared" si="2"/>
        <v>0</v>
      </c>
      <c r="AU13" s="43">
        <f t="shared" si="7"/>
        <v>0</v>
      </c>
      <c r="AV13" s="43">
        <f t="shared" si="3"/>
        <v>13.91</v>
      </c>
      <c r="AW13" s="46">
        <f t="shared" si="8"/>
        <v>0.16855947399880455</v>
      </c>
      <c r="AX13" s="43">
        <f t="shared" si="9"/>
        <v>16.728718999999998</v>
      </c>
      <c r="AY13" s="47">
        <v>16.73</v>
      </c>
      <c r="AZ13" s="38">
        <v>34.99</v>
      </c>
      <c r="BA13" s="46">
        <v>0.52190000000000003</v>
      </c>
      <c r="BB13" s="46">
        <v>0.52190000000000003</v>
      </c>
      <c r="BC13" s="48">
        <v>1000</v>
      </c>
      <c r="BD13" s="43">
        <f t="shared" si="10"/>
        <v>13910</v>
      </c>
      <c r="BE13" s="43">
        <f t="shared" si="11"/>
        <v>16730</v>
      </c>
      <c r="BF13" s="51"/>
      <c r="BG13" s="52"/>
    </row>
    <row r="14" spans="1:59" s="29" customFormat="1" ht="78" customHeight="1">
      <c r="A14" s="30"/>
      <c r="B14" s="31">
        <v>13</v>
      </c>
      <c r="C14" s="30"/>
      <c r="D14" s="30"/>
      <c r="E14" s="30" t="s">
        <v>85</v>
      </c>
      <c r="F14" s="30"/>
      <c r="G14" s="30" t="s">
        <v>62</v>
      </c>
      <c r="H14" s="30" t="s">
        <v>100</v>
      </c>
      <c r="I14" s="30" t="s">
        <v>64</v>
      </c>
      <c r="J14" s="30" t="s">
        <v>64</v>
      </c>
      <c r="K14" s="32" t="s">
        <v>87</v>
      </c>
      <c r="L14" s="33" t="s">
        <v>83</v>
      </c>
      <c r="M14" s="30" t="s">
        <v>88</v>
      </c>
      <c r="N14" s="30" t="s">
        <v>68</v>
      </c>
      <c r="O14" s="30"/>
      <c r="P14" s="30" t="s">
        <v>120</v>
      </c>
      <c r="Q14" s="30"/>
      <c r="R14" s="30" t="s">
        <v>69</v>
      </c>
      <c r="S14" s="34">
        <v>66.8</v>
      </c>
      <c r="T14" s="35">
        <v>8.1</v>
      </c>
      <c r="U14" s="36">
        <f t="shared" si="4"/>
        <v>8.2469135802469129</v>
      </c>
      <c r="V14" s="37">
        <v>8.25</v>
      </c>
      <c r="W14" s="38"/>
      <c r="X14" s="30" t="s">
        <v>9</v>
      </c>
      <c r="Y14" s="39">
        <v>45</v>
      </c>
      <c r="Z14" s="39">
        <v>43</v>
      </c>
      <c r="AA14" s="39">
        <v>25</v>
      </c>
      <c r="AB14" s="35"/>
      <c r="AC14" s="49">
        <v>2</v>
      </c>
      <c r="AD14" s="41">
        <f t="shared" si="5"/>
        <v>4.8375000000000001E-2</v>
      </c>
      <c r="AE14" s="42">
        <v>2708</v>
      </c>
      <c r="AF14" s="30">
        <v>3300</v>
      </c>
      <c r="AG14" s="43">
        <f t="shared" si="6"/>
        <v>1.2186115214180206</v>
      </c>
      <c r="AH14" s="30" t="s">
        <v>70</v>
      </c>
      <c r="AI14" s="44">
        <v>0.42799999999999999</v>
      </c>
      <c r="AJ14" s="43">
        <f t="shared" si="12"/>
        <v>3.5310000000000001</v>
      </c>
      <c r="AK14" s="43">
        <v>13</v>
      </c>
      <c r="AL14" s="44"/>
      <c r="AM14" s="43">
        <f t="shared" si="0"/>
        <v>0</v>
      </c>
      <c r="AN14" s="44"/>
      <c r="AO14" s="43">
        <f t="shared" si="1"/>
        <v>0</v>
      </c>
      <c r="AP14" s="44"/>
      <c r="AQ14" s="43">
        <f t="shared" si="13"/>
        <v>0</v>
      </c>
      <c r="AR14" s="30"/>
      <c r="AS14" s="44"/>
      <c r="AT14" s="43">
        <f t="shared" si="2"/>
        <v>0</v>
      </c>
      <c r="AU14" s="43">
        <f t="shared" si="7"/>
        <v>0</v>
      </c>
      <c r="AV14" s="43">
        <f t="shared" si="3"/>
        <v>13</v>
      </c>
      <c r="AW14" s="46">
        <f t="shared" si="8"/>
        <v>0.16506101477199744</v>
      </c>
      <c r="AX14" s="43">
        <f t="shared" si="9"/>
        <v>15.570808</v>
      </c>
      <c r="AY14" s="47">
        <v>15.57</v>
      </c>
      <c r="AZ14" s="38">
        <v>29.99</v>
      </c>
      <c r="BA14" s="46">
        <v>0.48080000000000001</v>
      </c>
      <c r="BB14" s="46">
        <v>0.48080000000000001</v>
      </c>
      <c r="BC14" s="48">
        <v>750</v>
      </c>
      <c r="BD14" s="43">
        <f t="shared" si="10"/>
        <v>9750</v>
      </c>
      <c r="BE14" s="43">
        <f t="shared" si="11"/>
        <v>11677.5</v>
      </c>
      <c r="BF14" s="50">
        <v>46003</v>
      </c>
      <c r="BG14" s="53" t="s">
        <v>97</v>
      </c>
    </row>
    <row r="15" spans="1:59" s="29" customFormat="1" ht="78" customHeight="1">
      <c r="A15" s="30"/>
      <c r="B15" s="31">
        <v>14</v>
      </c>
      <c r="C15" s="30"/>
      <c r="D15" s="30"/>
      <c r="E15" s="30" t="s">
        <v>85</v>
      </c>
      <c r="F15" s="30"/>
      <c r="G15" s="30" t="s">
        <v>62</v>
      </c>
      <c r="H15" s="30" t="s">
        <v>100</v>
      </c>
      <c r="I15" s="30" t="s">
        <v>64</v>
      </c>
      <c r="J15" s="30" t="s">
        <v>64</v>
      </c>
      <c r="K15" s="32" t="s">
        <v>87</v>
      </c>
      <c r="L15" s="33" t="s">
        <v>83</v>
      </c>
      <c r="M15" s="30" t="s">
        <v>91</v>
      </c>
      <c r="N15" s="30" t="s">
        <v>68</v>
      </c>
      <c r="O15" s="30"/>
      <c r="P15" s="30" t="s">
        <v>121</v>
      </c>
      <c r="Q15" s="30"/>
      <c r="R15" s="30" t="s">
        <v>69</v>
      </c>
      <c r="S15" s="34">
        <v>77.3</v>
      </c>
      <c r="T15" s="35">
        <v>8.1</v>
      </c>
      <c r="U15" s="36">
        <f t="shared" si="4"/>
        <v>9.5432098765432105</v>
      </c>
      <c r="V15" s="37">
        <v>9.5399999999999991</v>
      </c>
      <c r="W15" s="38"/>
      <c r="X15" s="30" t="s">
        <v>9</v>
      </c>
      <c r="Y15" s="39">
        <v>45</v>
      </c>
      <c r="Z15" s="39">
        <v>43</v>
      </c>
      <c r="AA15" s="39">
        <v>28</v>
      </c>
      <c r="AB15" s="35"/>
      <c r="AC15" s="49">
        <v>2</v>
      </c>
      <c r="AD15" s="41">
        <f t="shared" si="5"/>
        <v>5.4179999999999999E-2</v>
      </c>
      <c r="AE15" s="42">
        <v>2407</v>
      </c>
      <c r="AF15" s="30">
        <v>3300</v>
      </c>
      <c r="AG15" s="43">
        <f t="shared" si="6"/>
        <v>1.3710012463647694</v>
      </c>
      <c r="AH15" s="30" t="s">
        <v>70</v>
      </c>
      <c r="AI15" s="44">
        <v>0.42799999999999999</v>
      </c>
      <c r="AJ15" s="43">
        <f t="shared" si="12"/>
        <v>4.0831199999999992</v>
      </c>
      <c r="AK15" s="43">
        <v>14.99</v>
      </c>
      <c r="AL15" s="44"/>
      <c r="AM15" s="43">
        <f t="shared" si="0"/>
        <v>0</v>
      </c>
      <c r="AN15" s="44"/>
      <c r="AO15" s="43">
        <f t="shared" si="1"/>
        <v>0</v>
      </c>
      <c r="AP15" s="44"/>
      <c r="AQ15" s="43">
        <f t="shared" si="13"/>
        <v>0</v>
      </c>
      <c r="AR15" s="30"/>
      <c r="AS15" s="44"/>
      <c r="AT15" s="43">
        <f t="shared" si="2"/>
        <v>0</v>
      </c>
      <c r="AU15" s="43">
        <f t="shared" si="7"/>
        <v>0</v>
      </c>
      <c r="AV15" s="43">
        <f t="shared" si="3"/>
        <v>14.99</v>
      </c>
      <c r="AW15" s="46">
        <f t="shared" si="8"/>
        <v>0.15310734463276832</v>
      </c>
      <c r="AX15" s="43">
        <f t="shared" si="9"/>
        <v>17.701441000000003</v>
      </c>
      <c r="AY15" s="47">
        <v>17.7</v>
      </c>
      <c r="AZ15" s="38">
        <v>34.99</v>
      </c>
      <c r="BA15" s="46">
        <v>0.49409999999999998</v>
      </c>
      <c r="BB15" s="46">
        <v>0.49409999999999998</v>
      </c>
      <c r="BC15" s="48">
        <v>750</v>
      </c>
      <c r="BD15" s="43">
        <f t="shared" si="10"/>
        <v>11242.5</v>
      </c>
      <c r="BE15" s="43">
        <f t="shared" si="11"/>
        <v>13275</v>
      </c>
      <c r="BF15" s="51"/>
      <c r="BG15" s="52"/>
    </row>
    <row r="16" spans="1:59" s="29" customFormat="1" ht="68.25" customHeight="1">
      <c r="A16" s="30"/>
      <c r="B16" s="31">
        <v>15</v>
      </c>
      <c r="C16" s="30"/>
      <c r="D16" s="30"/>
      <c r="E16" s="30" t="s">
        <v>85</v>
      </c>
      <c r="F16" s="30"/>
      <c r="G16" s="30" t="s">
        <v>62</v>
      </c>
      <c r="H16" s="30" t="s">
        <v>101</v>
      </c>
      <c r="I16" s="30" t="s">
        <v>64</v>
      </c>
      <c r="J16" s="30" t="s">
        <v>64</v>
      </c>
      <c r="K16" s="32" t="s">
        <v>93</v>
      </c>
      <c r="L16" s="33" t="s">
        <v>83</v>
      </c>
      <c r="M16" s="30" t="s">
        <v>67</v>
      </c>
      <c r="N16" s="30" t="s">
        <v>79</v>
      </c>
      <c r="O16" s="30"/>
      <c r="P16" s="30" t="s">
        <v>122</v>
      </c>
      <c r="Q16" s="30"/>
      <c r="R16" s="30" t="s">
        <v>69</v>
      </c>
      <c r="S16" s="34">
        <v>61.1</v>
      </c>
      <c r="T16" s="35">
        <v>8.1</v>
      </c>
      <c r="U16" s="36">
        <f t="shared" si="4"/>
        <v>7.5432098765432105</v>
      </c>
      <c r="V16" s="37">
        <v>7.54</v>
      </c>
      <c r="W16" s="38"/>
      <c r="X16" s="30" t="s">
        <v>9</v>
      </c>
      <c r="Y16" s="39">
        <v>45</v>
      </c>
      <c r="Z16" s="39">
        <v>43</v>
      </c>
      <c r="AA16" s="39">
        <v>20</v>
      </c>
      <c r="AB16" s="35"/>
      <c r="AC16" s="49">
        <v>2</v>
      </c>
      <c r="AD16" s="41">
        <f t="shared" si="5"/>
        <v>3.8699999999999998E-2</v>
      </c>
      <c r="AE16" s="42">
        <v>3333</v>
      </c>
      <c r="AF16" s="30">
        <v>3300</v>
      </c>
      <c r="AG16" s="43">
        <f t="shared" si="6"/>
        <v>0.99009900990099009</v>
      </c>
      <c r="AH16" s="30" t="s">
        <v>70</v>
      </c>
      <c r="AI16" s="44">
        <v>0.42799999999999999</v>
      </c>
      <c r="AJ16" s="43">
        <f t="shared" si="12"/>
        <v>3.2271199999999998</v>
      </c>
      <c r="AK16" s="43">
        <v>11.76</v>
      </c>
      <c r="AL16" s="44"/>
      <c r="AM16" s="43">
        <f t="shared" si="0"/>
        <v>0</v>
      </c>
      <c r="AN16" s="44"/>
      <c r="AO16" s="43">
        <f t="shared" si="1"/>
        <v>0</v>
      </c>
      <c r="AP16" s="44"/>
      <c r="AQ16" s="43">
        <f t="shared" si="13"/>
        <v>0</v>
      </c>
      <c r="AR16" s="30"/>
      <c r="AS16" s="44"/>
      <c r="AT16" s="43">
        <f t="shared" si="2"/>
        <v>0</v>
      </c>
      <c r="AU16" s="43">
        <f t="shared" si="7"/>
        <v>0</v>
      </c>
      <c r="AV16" s="43">
        <f t="shared" si="3"/>
        <v>11.76</v>
      </c>
      <c r="AW16" s="46">
        <f t="shared" si="8"/>
        <v>0.17762237762237768</v>
      </c>
      <c r="AX16" s="43">
        <f t="shared" si="9"/>
        <v>14.299232</v>
      </c>
      <c r="AY16" s="47">
        <v>14.3</v>
      </c>
      <c r="AZ16" s="38">
        <v>29.99</v>
      </c>
      <c r="BA16" s="46">
        <v>0.5232</v>
      </c>
      <c r="BB16" s="46">
        <v>0.5232</v>
      </c>
      <c r="BC16" s="48">
        <v>1750</v>
      </c>
      <c r="BD16" s="43">
        <f t="shared" si="10"/>
        <v>20580</v>
      </c>
      <c r="BE16" s="43">
        <f t="shared" si="11"/>
        <v>25025</v>
      </c>
      <c r="BF16" s="50">
        <v>46003</v>
      </c>
      <c r="BG16" s="53" t="s">
        <v>97</v>
      </c>
    </row>
    <row r="17" spans="1:59" s="29" customFormat="1" ht="68.25" customHeight="1">
      <c r="A17" s="30"/>
      <c r="B17" s="31">
        <v>16</v>
      </c>
      <c r="C17" s="30"/>
      <c r="D17" s="30"/>
      <c r="E17" s="30" t="s">
        <v>85</v>
      </c>
      <c r="F17" s="30"/>
      <c r="G17" s="30" t="s">
        <v>62</v>
      </c>
      <c r="H17" s="30" t="s">
        <v>101</v>
      </c>
      <c r="I17" s="30" t="s">
        <v>64</v>
      </c>
      <c r="J17" s="30" t="s">
        <v>64</v>
      </c>
      <c r="K17" s="32" t="s">
        <v>93</v>
      </c>
      <c r="L17" s="33" t="s">
        <v>83</v>
      </c>
      <c r="M17" s="30" t="s">
        <v>75</v>
      </c>
      <c r="N17" s="30" t="s">
        <v>79</v>
      </c>
      <c r="O17" s="30"/>
      <c r="P17" s="30" t="s">
        <v>123</v>
      </c>
      <c r="Q17" s="30"/>
      <c r="R17" s="30" t="s">
        <v>69</v>
      </c>
      <c r="S17" s="34">
        <v>68.8</v>
      </c>
      <c r="T17" s="35">
        <v>8.1</v>
      </c>
      <c r="U17" s="36">
        <f t="shared" si="4"/>
        <v>8.4938271604938276</v>
      </c>
      <c r="V17" s="37">
        <v>8.49</v>
      </c>
      <c r="W17" s="38"/>
      <c r="X17" s="30" t="s">
        <v>9</v>
      </c>
      <c r="Y17" s="39">
        <v>45</v>
      </c>
      <c r="Z17" s="39">
        <v>43</v>
      </c>
      <c r="AA17" s="39">
        <v>23</v>
      </c>
      <c r="AB17" s="35"/>
      <c r="AC17" s="49">
        <v>2</v>
      </c>
      <c r="AD17" s="41">
        <f t="shared" si="5"/>
        <v>4.4505000000000003E-2</v>
      </c>
      <c r="AE17" s="42">
        <v>2889</v>
      </c>
      <c r="AF17" s="30">
        <v>3300</v>
      </c>
      <c r="AG17" s="43">
        <f t="shared" si="6"/>
        <v>1.142263759086189</v>
      </c>
      <c r="AH17" s="30" t="s">
        <v>70</v>
      </c>
      <c r="AI17" s="44">
        <v>0.42799999999999999</v>
      </c>
      <c r="AJ17" s="43">
        <f t="shared" si="12"/>
        <v>3.6337199999999998</v>
      </c>
      <c r="AK17" s="43">
        <v>13.26</v>
      </c>
      <c r="AL17" s="44"/>
      <c r="AM17" s="43">
        <f t="shared" si="0"/>
        <v>0</v>
      </c>
      <c r="AN17" s="44"/>
      <c r="AO17" s="43">
        <f t="shared" si="1"/>
        <v>0</v>
      </c>
      <c r="AP17" s="44"/>
      <c r="AQ17" s="43">
        <f t="shared" si="13"/>
        <v>0</v>
      </c>
      <c r="AR17" s="30"/>
      <c r="AS17" s="44"/>
      <c r="AT17" s="43">
        <f t="shared" si="2"/>
        <v>0</v>
      </c>
      <c r="AU17" s="43">
        <f t="shared" si="7"/>
        <v>0</v>
      </c>
      <c r="AV17" s="43">
        <f t="shared" si="3"/>
        <v>13.26</v>
      </c>
      <c r="AW17" s="46">
        <f t="shared" si="8"/>
        <v>0.16393442622950818</v>
      </c>
      <c r="AX17" s="43">
        <f t="shared" si="9"/>
        <v>15.860967000000002</v>
      </c>
      <c r="AY17" s="47">
        <v>15.86</v>
      </c>
      <c r="AZ17" s="38">
        <v>34.99</v>
      </c>
      <c r="BA17" s="46">
        <v>0.54669999999999996</v>
      </c>
      <c r="BB17" s="46">
        <v>0.54669999999999996</v>
      </c>
      <c r="BC17" s="48">
        <v>1750</v>
      </c>
      <c r="BD17" s="43">
        <f t="shared" si="10"/>
        <v>23205</v>
      </c>
      <c r="BE17" s="43">
        <f t="shared" si="11"/>
        <v>27755</v>
      </c>
      <c r="BF17" s="51"/>
      <c r="BG17" s="52"/>
    </row>
    <row r="18" spans="1:59" s="29" customFormat="1" ht="54" customHeight="1">
      <c r="A18" s="30"/>
      <c r="B18" s="31">
        <v>17</v>
      </c>
      <c r="C18" s="30"/>
      <c r="D18" s="30"/>
      <c r="E18" s="30"/>
      <c r="F18" s="30"/>
      <c r="G18" s="30" t="s">
        <v>62</v>
      </c>
      <c r="H18" s="30" t="s">
        <v>102</v>
      </c>
      <c r="I18" s="30" t="s">
        <v>64</v>
      </c>
      <c r="J18" s="30" t="s">
        <v>64</v>
      </c>
      <c r="K18" s="32" t="s">
        <v>93</v>
      </c>
      <c r="L18" s="33" t="s">
        <v>83</v>
      </c>
      <c r="M18" s="30" t="s">
        <v>67</v>
      </c>
      <c r="N18" s="30" t="s">
        <v>103</v>
      </c>
      <c r="O18" s="30"/>
      <c r="P18" s="30" t="s">
        <v>124</v>
      </c>
      <c r="Q18" s="30"/>
      <c r="R18" s="30" t="s">
        <v>69</v>
      </c>
      <c r="S18" s="34">
        <v>61.1</v>
      </c>
      <c r="T18" s="35">
        <v>8.1</v>
      </c>
      <c r="U18" s="36">
        <f t="shared" si="4"/>
        <v>7.5432098765432105</v>
      </c>
      <c r="V18" s="37">
        <v>7.54</v>
      </c>
      <c r="W18" s="38"/>
      <c r="X18" s="30" t="s">
        <v>9</v>
      </c>
      <c r="Y18" s="39">
        <v>45</v>
      </c>
      <c r="Z18" s="39">
        <v>43</v>
      </c>
      <c r="AA18" s="39">
        <v>20</v>
      </c>
      <c r="AB18" s="35"/>
      <c r="AC18" s="49">
        <v>2</v>
      </c>
      <c r="AD18" s="41">
        <f t="shared" si="5"/>
        <v>3.8699999999999998E-2</v>
      </c>
      <c r="AE18" s="42">
        <v>3333</v>
      </c>
      <c r="AF18" s="30">
        <v>3300</v>
      </c>
      <c r="AG18" s="43">
        <f t="shared" si="6"/>
        <v>0.99009900990099009</v>
      </c>
      <c r="AH18" s="30" t="s">
        <v>70</v>
      </c>
      <c r="AI18" s="44">
        <v>0.42799999999999999</v>
      </c>
      <c r="AJ18" s="43">
        <f t="shared" si="12"/>
        <v>3.2271199999999998</v>
      </c>
      <c r="AK18" s="43">
        <v>11.76</v>
      </c>
      <c r="AL18" s="44"/>
      <c r="AM18" s="43">
        <f t="shared" si="0"/>
        <v>0</v>
      </c>
      <c r="AN18" s="44"/>
      <c r="AO18" s="43">
        <f t="shared" si="1"/>
        <v>0</v>
      </c>
      <c r="AP18" s="44"/>
      <c r="AQ18" s="43">
        <f t="shared" si="13"/>
        <v>0</v>
      </c>
      <c r="AR18" s="30"/>
      <c r="AS18" s="44"/>
      <c r="AT18" s="43">
        <f t="shared" si="2"/>
        <v>0</v>
      </c>
      <c r="AU18" s="43">
        <f t="shared" si="7"/>
        <v>0</v>
      </c>
      <c r="AV18" s="43">
        <f t="shared" si="3"/>
        <v>11.76</v>
      </c>
      <c r="AW18" s="46">
        <f t="shared" si="8"/>
        <v>0.17762237762237768</v>
      </c>
      <c r="AX18" s="43">
        <f t="shared" si="9"/>
        <v>14.299232</v>
      </c>
      <c r="AY18" s="47">
        <v>14.3</v>
      </c>
      <c r="AZ18" s="38">
        <v>29.99</v>
      </c>
      <c r="BA18" s="46">
        <v>0.5232</v>
      </c>
      <c r="BB18" s="46">
        <v>0.5232</v>
      </c>
      <c r="BC18" s="48">
        <v>1250</v>
      </c>
      <c r="BD18" s="43">
        <f t="shared" si="10"/>
        <v>14700</v>
      </c>
      <c r="BE18" s="43">
        <f t="shared" si="11"/>
        <v>17875</v>
      </c>
      <c r="BF18" s="50">
        <v>46003</v>
      </c>
      <c r="BG18" s="53" t="s">
        <v>97</v>
      </c>
    </row>
    <row r="19" spans="1:59" s="29" customFormat="1" ht="54" customHeight="1">
      <c r="A19" s="30"/>
      <c r="B19" s="31">
        <v>18</v>
      </c>
      <c r="C19" s="30"/>
      <c r="D19" s="30"/>
      <c r="E19" s="30"/>
      <c r="F19" s="30"/>
      <c r="G19" s="30" t="s">
        <v>62</v>
      </c>
      <c r="H19" s="30" t="s">
        <v>102</v>
      </c>
      <c r="I19" s="30" t="s">
        <v>64</v>
      </c>
      <c r="J19" s="30" t="s">
        <v>64</v>
      </c>
      <c r="K19" s="32" t="s">
        <v>93</v>
      </c>
      <c r="L19" s="33" t="s">
        <v>83</v>
      </c>
      <c r="M19" s="30" t="s">
        <v>75</v>
      </c>
      <c r="N19" s="30" t="s">
        <v>103</v>
      </c>
      <c r="O19" s="30"/>
      <c r="P19" s="30" t="s">
        <v>125</v>
      </c>
      <c r="Q19" s="30"/>
      <c r="R19" s="30" t="s">
        <v>69</v>
      </c>
      <c r="S19" s="34">
        <v>68.8</v>
      </c>
      <c r="T19" s="35">
        <v>8.1</v>
      </c>
      <c r="U19" s="36">
        <f t="shared" si="4"/>
        <v>8.4938271604938276</v>
      </c>
      <c r="V19" s="37">
        <v>8.49</v>
      </c>
      <c r="W19" s="38"/>
      <c r="X19" s="30" t="s">
        <v>9</v>
      </c>
      <c r="Y19" s="39">
        <v>45</v>
      </c>
      <c r="Z19" s="39">
        <v>43</v>
      </c>
      <c r="AA19" s="39">
        <v>23</v>
      </c>
      <c r="AB19" s="35"/>
      <c r="AC19" s="49">
        <v>2</v>
      </c>
      <c r="AD19" s="41">
        <f t="shared" si="5"/>
        <v>4.4505000000000003E-2</v>
      </c>
      <c r="AE19" s="42">
        <v>2889</v>
      </c>
      <c r="AF19" s="30">
        <v>3300</v>
      </c>
      <c r="AG19" s="43">
        <f t="shared" si="6"/>
        <v>1.142263759086189</v>
      </c>
      <c r="AH19" s="30" t="s">
        <v>70</v>
      </c>
      <c r="AI19" s="44">
        <v>0.42799999999999999</v>
      </c>
      <c r="AJ19" s="43">
        <f t="shared" si="12"/>
        <v>3.6337199999999998</v>
      </c>
      <c r="AK19" s="43">
        <v>13.26</v>
      </c>
      <c r="AL19" s="44"/>
      <c r="AM19" s="43">
        <f t="shared" si="0"/>
        <v>0</v>
      </c>
      <c r="AN19" s="44"/>
      <c r="AO19" s="43">
        <f t="shared" si="1"/>
        <v>0</v>
      </c>
      <c r="AP19" s="44"/>
      <c r="AQ19" s="43">
        <f t="shared" si="13"/>
        <v>0</v>
      </c>
      <c r="AR19" s="30"/>
      <c r="AS19" s="44"/>
      <c r="AT19" s="43">
        <f t="shared" si="2"/>
        <v>0</v>
      </c>
      <c r="AU19" s="43">
        <f t="shared" si="7"/>
        <v>0</v>
      </c>
      <c r="AV19" s="43">
        <f t="shared" si="3"/>
        <v>13.26</v>
      </c>
      <c r="AW19" s="46">
        <f t="shared" si="8"/>
        <v>0.16393442622950818</v>
      </c>
      <c r="AX19" s="43">
        <f t="shared" si="9"/>
        <v>15.860967000000002</v>
      </c>
      <c r="AY19" s="47">
        <v>15.86</v>
      </c>
      <c r="AZ19" s="38">
        <v>34.99</v>
      </c>
      <c r="BA19" s="46">
        <v>0.54669999999999996</v>
      </c>
      <c r="BB19" s="46">
        <v>0.54669999999999996</v>
      </c>
      <c r="BC19" s="48">
        <v>1250</v>
      </c>
      <c r="BD19" s="43">
        <f t="shared" si="10"/>
        <v>16575</v>
      </c>
      <c r="BE19" s="43">
        <f t="shared" si="11"/>
        <v>19825</v>
      </c>
      <c r="BF19" s="51"/>
      <c r="BG19" s="52"/>
    </row>
    <row r="20" spans="1:59" s="29" customFormat="1" ht="55.5" customHeight="1">
      <c r="A20" s="30"/>
      <c r="B20" s="31">
        <v>19</v>
      </c>
      <c r="C20" s="30"/>
      <c r="D20" s="30"/>
      <c r="E20" s="30"/>
      <c r="F20" s="30"/>
      <c r="G20" s="30" t="s">
        <v>62</v>
      </c>
      <c r="H20" s="32" t="s">
        <v>104</v>
      </c>
      <c r="I20" s="30" t="s">
        <v>64</v>
      </c>
      <c r="J20" s="30" t="s">
        <v>64</v>
      </c>
      <c r="K20" s="32" t="s">
        <v>93</v>
      </c>
      <c r="L20" s="33" t="s">
        <v>83</v>
      </c>
      <c r="M20" s="30" t="s">
        <v>67</v>
      </c>
      <c r="N20" s="30" t="s">
        <v>103</v>
      </c>
      <c r="O20" s="30"/>
      <c r="P20" s="30" t="s">
        <v>126</v>
      </c>
      <c r="Q20" s="30"/>
      <c r="R20" s="30" t="s">
        <v>69</v>
      </c>
      <c r="S20" s="34">
        <v>61.1</v>
      </c>
      <c r="T20" s="35">
        <v>8.1</v>
      </c>
      <c r="U20" s="36">
        <f t="shared" si="4"/>
        <v>7.5432098765432105</v>
      </c>
      <c r="V20" s="37">
        <v>7.54</v>
      </c>
      <c r="W20" s="38"/>
      <c r="X20" s="30" t="s">
        <v>9</v>
      </c>
      <c r="Y20" s="39">
        <v>45</v>
      </c>
      <c r="Z20" s="39">
        <v>43</v>
      </c>
      <c r="AA20" s="39">
        <v>20</v>
      </c>
      <c r="AB20" s="35"/>
      <c r="AC20" s="49">
        <v>2</v>
      </c>
      <c r="AD20" s="41">
        <f t="shared" si="5"/>
        <v>3.8699999999999998E-2</v>
      </c>
      <c r="AE20" s="42">
        <v>3333</v>
      </c>
      <c r="AF20" s="30">
        <v>3300</v>
      </c>
      <c r="AG20" s="43">
        <f t="shared" si="6"/>
        <v>0.99009900990099009</v>
      </c>
      <c r="AH20" s="30" t="s">
        <v>70</v>
      </c>
      <c r="AI20" s="44">
        <v>0.42799999999999999</v>
      </c>
      <c r="AJ20" s="43">
        <f t="shared" si="12"/>
        <v>3.2271199999999998</v>
      </c>
      <c r="AK20" s="43">
        <v>11.76</v>
      </c>
      <c r="AL20" s="44"/>
      <c r="AM20" s="43">
        <f t="shared" si="0"/>
        <v>0</v>
      </c>
      <c r="AN20" s="44"/>
      <c r="AO20" s="43">
        <f t="shared" si="1"/>
        <v>0</v>
      </c>
      <c r="AP20" s="44"/>
      <c r="AQ20" s="43">
        <f t="shared" si="13"/>
        <v>0</v>
      </c>
      <c r="AR20" s="30"/>
      <c r="AS20" s="44"/>
      <c r="AT20" s="43">
        <f t="shared" si="2"/>
        <v>0</v>
      </c>
      <c r="AU20" s="43">
        <f t="shared" si="7"/>
        <v>0</v>
      </c>
      <c r="AV20" s="43">
        <f t="shared" si="3"/>
        <v>11.76</v>
      </c>
      <c r="AW20" s="46">
        <f t="shared" si="8"/>
        <v>0.17762237762237768</v>
      </c>
      <c r="AX20" s="43">
        <f t="shared" si="9"/>
        <v>14.299232</v>
      </c>
      <c r="AY20" s="47">
        <v>14.3</v>
      </c>
      <c r="AZ20" s="38">
        <v>29.99</v>
      </c>
      <c r="BA20" s="46">
        <v>0.5232</v>
      </c>
      <c r="BB20" s="46">
        <v>0.5232</v>
      </c>
      <c r="BC20" s="48">
        <v>750</v>
      </c>
      <c r="BD20" s="43">
        <f t="shared" si="10"/>
        <v>8820</v>
      </c>
      <c r="BE20" s="43">
        <f t="shared" si="11"/>
        <v>10725</v>
      </c>
      <c r="BF20" s="50">
        <v>46003</v>
      </c>
      <c r="BG20" s="53" t="s">
        <v>97</v>
      </c>
    </row>
    <row r="21" spans="1:59" s="29" customFormat="1" ht="55.5" customHeight="1">
      <c r="A21" s="30"/>
      <c r="B21" s="31">
        <v>20</v>
      </c>
      <c r="C21" s="30"/>
      <c r="D21" s="30"/>
      <c r="E21" s="30"/>
      <c r="F21" s="30"/>
      <c r="G21" s="30" t="s">
        <v>62</v>
      </c>
      <c r="H21" s="32" t="s">
        <v>105</v>
      </c>
      <c r="I21" s="30" t="s">
        <v>64</v>
      </c>
      <c r="J21" s="30" t="s">
        <v>64</v>
      </c>
      <c r="K21" s="32" t="s">
        <v>93</v>
      </c>
      <c r="L21" s="33" t="s">
        <v>83</v>
      </c>
      <c r="M21" s="30" t="s">
        <v>75</v>
      </c>
      <c r="N21" s="30" t="s">
        <v>103</v>
      </c>
      <c r="O21" s="30"/>
      <c r="P21" s="30" t="s">
        <v>127</v>
      </c>
      <c r="Q21" s="30"/>
      <c r="R21" s="30" t="s">
        <v>69</v>
      </c>
      <c r="S21" s="34">
        <v>68.8</v>
      </c>
      <c r="T21" s="35">
        <v>8.1</v>
      </c>
      <c r="U21" s="36">
        <f t="shared" si="4"/>
        <v>8.4938271604938276</v>
      </c>
      <c r="V21" s="37">
        <v>8.49</v>
      </c>
      <c r="W21" s="38"/>
      <c r="X21" s="30" t="s">
        <v>9</v>
      </c>
      <c r="Y21" s="39">
        <v>45</v>
      </c>
      <c r="Z21" s="39">
        <v>43</v>
      </c>
      <c r="AA21" s="39">
        <v>23</v>
      </c>
      <c r="AB21" s="35"/>
      <c r="AC21" s="49">
        <v>2</v>
      </c>
      <c r="AD21" s="41">
        <f t="shared" si="5"/>
        <v>4.4505000000000003E-2</v>
      </c>
      <c r="AE21" s="42">
        <v>2889</v>
      </c>
      <c r="AF21" s="30">
        <v>3300</v>
      </c>
      <c r="AG21" s="43">
        <f t="shared" si="6"/>
        <v>1.142263759086189</v>
      </c>
      <c r="AH21" s="30" t="s">
        <v>70</v>
      </c>
      <c r="AI21" s="44">
        <v>0.42799999999999999</v>
      </c>
      <c r="AJ21" s="43">
        <f t="shared" si="12"/>
        <v>3.6337199999999998</v>
      </c>
      <c r="AK21" s="43">
        <v>13.26</v>
      </c>
      <c r="AL21" s="44"/>
      <c r="AM21" s="43">
        <f t="shared" si="0"/>
        <v>0</v>
      </c>
      <c r="AN21" s="44"/>
      <c r="AO21" s="43">
        <f t="shared" si="1"/>
        <v>0</v>
      </c>
      <c r="AP21" s="44"/>
      <c r="AQ21" s="43">
        <f t="shared" si="13"/>
        <v>0</v>
      </c>
      <c r="AR21" s="30"/>
      <c r="AS21" s="44"/>
      <c r="AT21" s="43">
        <f t="shared" si="2"/>
        <v>0</v>
      </c>
      <c r="AU21" s="43">
        <f t="shared" si="7"/>
        <v>0</v>
      </c>
      <c r="AV21" s="43">
        <f t="shared" si="3"/>
        <v>13.26</v>
      </c>
      <c r="AW21" s="46">
        <f t="shared" si="8"/>
        <v>0.16393442622950818</v>
      </c>
      <c r="AX21" s="43">
        <f t="shared" si="9"/>
        <v>15.860967000000002</v>
      </c>
      <c r="AY21" s="47">
        <v>15.86</v>
      </c>
      <c r="AZ21" s="38">
        <v>34.99</v>
      </c>
      <c r="BA21" s="46">
        <v>0.54669999999999996</v>
      </c>
      <c r="BB21" s="46">
        <v>0.54669999999999996</v>
      </c>
      <c r="BC21" s="48">
        <v>750</v>
      </c>
      <c r="BD21" s="43">
        <f t="shared" si="10"/>
        <v>9945</v>
      </c>
      <c r="BE21" s="43">
        <f t="shared" si="11"/>
        <v>11895</v>
      </c>
      <c r="BF21" s="51"/>
      <c r="BG21" s="52"/>
    </row>
    <row r="22" spans="1:59" s="29" customFormat="1" ht="59.25" customHeight="1">
      <c r="A22" s="30"/>
      <c r="B22" s="31">
        <v>21</v>
      </c>
      <c r="C22" s="30"/>
      <c r="D22" s="30"/>
      <c r="E22" s="30" t="s">
        <v>60</v>
      </c>
      <c r="F22" s="30" t="s">
        <v>61</v>
      </c>
      <c r="G22" s="30" t="s">
        <v>62</v>
      </c>
      <c r="H22" s="30" t="s">
        <v>106</v>
      </c>
      <c r="I22" s="30" t="s">
        <v>64</v>
      </c>
      <c r="J22" s="30" t="s">
        <v>64</v>
      </c>
      <c r="K22" s="32" t="s">
        <v>93</v>
      </c>
      <c r="L22" s="33" t="s">
        <v>83</v>
      </c>
      <c r="M22" s="30" t="s">
        <v>67</v>
      </c>
      <c r="N22" s="30" t="s">
        <v>79</v>
      </c>
      <c r="O22" s="30"/>
      <c r="P22" s="54" t="s">
        <v>139</v>
      </c>
      <c r="Q22" s="30"/>
      <c r="R22" s="30" t="s">
        <v>69</v>
      </c>
      <c r="S22" s="34">
        <v>61.1</v>
      </c>
      <c r="T22" s="35">
        <v>8.1</v>
      </c>
      <c r="U22" s="36">
        <f t="shared" si="4"/>
        <v>7.5432098765432105</v>
      </c>
      <c r="V22" s="37">
        <v>7.54</v>
      </c>
      <c r="W22" s="38"/>
      <c r="X22" s="30" t="s">
        <v>9</v>
      </c>
      <c r="Y22" s="39">
        <v>45</v>
      </c>
      <c r="Z22" s="39">
        <v>43</v>
      </c>
      <c r="AA22" s="39">
        <v>20</v>
      </c>
      <c r="AB22" s="35"/>
      <c r="AC22" s="49">
        <v>2</v>
      </c>
      <c r="AD22" s="41">
        <f t="shared" si="5"/>
        <v>3.8699999999999998E-2</v>
      </c>
      <c r="AE22" s="42">
        <v>3333</v>
      </c>
      <c r="AF22" s="30">
        <v>3300</v>
      </c>
      <c r="AG22" s="43">
        <f t="shared" si="6"/>
        <v>0.99009900990099009</v>
      </c>
      <c r="AH22" s="30" t="s">
        <v>70</v>
      </c>
      <c r="AI22" s="44">
        <v>0.42799999999999999</v>
      </c>
      <c r="AJ22" s="43">
        <f t="shared" si="12"/>
        <v>3.2271199999999998</v>
      </c>
      <c r="AK22" s="43">
        <v>11.76</v>
      </c>
      <c r="AL22" s="44"/>
      <c r="AM22" s="43">
        <f t="shared" si="0"/>
        <v>0</v>
      </c>
      <c r="AN22" s="44"/>
      <c r="AO22" s="43">
        <f t="shared" si="1"/>
        <v>0</v>
      </c>
      <c r="AP22" s="44"/>
      <c r="AQ22" s="43">
        <f t="shared" si="13"/>
        <v>0</v>
      </c>
      <c r="AR22" s="30"/>
      <c r="AS22" s="44">
        <v>0.05</v>
      </c>
      <c r="AT22" s="43">
        <f t="shared" si="2"/>
        <v>0.75800000000000001</v>
      </c>
      <c r="AU22" s="43">
        <f t="shared" si="7"/>
        <v>0.75800000000000001</v>
      </c>
      <c r="AV22" s="43">
        <f t="shared" si="3"/>
        <v>12.518000000000001</v>
      </c>
      <c r="AW22" s="46">
        <f t="shared" si="8"/>
        <v>0.17427440633245378</v>
      </c>
      <c r="AX22" s="43">
        <f t="shared" si="9"/>
        <v>15.159945</v>
      </c>
      <c r="AY22" s="47">
        <v>15.16</v>
      </c>
      <c r="AZ22" s="38">
        <v>29.99</v>
      </c>
      <c r="BA22" s="46">
        <v>0.4945</v>
      </c>
      <c r="BB22" s="46">
        <v>0.4945</v>
      </c>
      <c r="BC22" s="48">
        <v>1000</v>
      </c>
      <c r="BD22" s="43">
        <f t="shared" si="10"/>
        <v>12518</v>
      </c>
      <c r="BE22" s="43">
        <f t="shared" si="11"/>
        <v>15160</v>
      </c>
      <c r="BF22" s="50">
        <v>46017</v>
      </c>
      <c r="BG22" s="53" t="s">
        <v>80</v>
      </c>
    </row>
    <row r="23" spans="1:59" s="29" customFormat="1" ht="59.25" customHeight="1">
      <c r="A23" s="30"/>
      <c r="B23" s="31">
        <v>22</v>
      </c>
      <c r="C23" s="30"/>
      <c r="D23" s="30"/>
      <c r="E23" s="30" t="s">
        <v>60</v>
      </c>
      <c r="F23" s="30" t="s">
        <v>61</v>
      </c>
      <c r="G23" s="30" t="s">
        <v>62</v>
      </c>
      <c r="H23" s="30" t="s">
        <v>106</v>
      </c>
      <c r="I23" s="30" t="s">
        <v>64</v>
      </c>
      <c r="J23" s="30" t="s">
        <v>64</v>
      </c>
      <c r="K23" s="32" t="s">
        <v>93</v>
      </c>
      <c r="L23" s="33" t="s">
        <v>83</v>
      </c>
      <c r="M23" s="30" t="s">
        <v>75</v>
      </c>
      <c r="N23" s="30" t="s">
        <v>79</v>
      </c>
      <c r="O23" s="30"/>
      <c r="P23" s="54" t="s">
        <v>140</v>
      </c>
      <c r="Q23" s="30"/>
      <c r="R23" s="30" t="s">
        <v>69</v>
      </c>
      <c r="S23" s="34">
        <v>68.8</v>
      </c>
      <c r="T23" s="35">
        <v>8.1</v>
      </c>
      <c r="U23" s="36">
        <f t="shared" si="4"/>
        <v>8.4938271604938276</v>
      </c>
      <c r="V23" s="37">
        <v>8.49</v>
      </c>
      <c r="W23" s="38"/>
      <c r="X23" s="30" t="s">
        <v>9</v>
      </c>
      <c r="Y23" s="39">
        <v>45</v>
      </c>
      <c r="Z23" s="39">
        <v>43</v>
      </c>
      <c r="AA23" s="39">
        <v>23</v>
      </c>
      <c r="AB23" s="35"/>
      <c r="AC23" s="49">
        <v>2</v>
      </c>
      <c r="AD23" s="41">
        <f t="shared" si="5"/>
        <v>4.4505000000000003E-2</v>
      </c>
      <c r="AE23" s="42">
        <v>2889</v>
      </c>
      <c r="AF23" s="30">
        <v>3300</v>
      </c>
      <c r="AG23" s="43">
        <f t="shared" si="6"/>
        <v>1.142263759086189</v>
      </c>
      <c r="AH23" s="30" t="s">
        <v>70</v>
      </c>
      <c r="AI23" s="44">
        <v>0.42799999999999999</v>
      </c>
      <c r="AJ23" s="43">
        <f t="shared" si="12"/>
        <v>3.6337199999999998</v>
      </c>
      <c r="AK23" s="43">
        <v>13.26</v>
      </c>
      <c r="AL23" s="44"/>
      <c r="AM23" s="43">
        <f t="shared" si="0"/>
        <v>0</v>
      </c>
      <c r="AN23" s="44"/>
      <c r="AO23" s="43">
        <f t="shared" si="1"/>
        <v>0</v>
      </c>
      <c r="AP23" s="44"/>
      <c r="AQ23" s="43">
        <f t="shared" si="13"/>
        <v>0</v>
      </c>
      <c r="AR23" s="30"/>
      <c r="AS23" s="44">
        <v>0.05</v>
      </c>
      <c r="AT23" s="43">
        <f t="shared" si="2"/>
        <v>0.84050000000000002</v>
      </c>
      <c r="AU23" s="43">
        <f t="shared" si="7"/>
        <v>0.84050000000000002</v>
      </c>
      <c r="AV23" s="43">
        <f t="shared" si="3"/>
        <v>14.1005</v>
      </c>
      <c r="AW23" s="46">
        <f t="shared" si="8"/>
        <v>0.16118381915526464</v>
      </c>
      <c r="AX23" s="43">
        <f t="shared" si="9"/>
        <v>16.809196000000004</v>
      </c>
      <c r="AY23" s="47">
        <v>16.809999999999999</v>
      </c>
      <c r="AZ23" s="38">
        <v>34.99</v>
      </c>
      <c r="BA23" s="46">
        <v>0.51959999999999995</v>
      </c>
      <c r="BB23" s="46">
        <v>0.51959999999999995</v>
      </c>
      <c r="BC23" s="48">
        <v>1000</v>
      </c>
      <c r="BD23" s="43">
        <f t="shared" si="10"/>
        <v>14100.5</v>
      </c>
      <c r="BE23" s="43">
        <f t="shared" si="11"/>
        <v>16810</v>
      </c>
      <c r="BF23" s="51"/>
      <c r="BG23" s="52"/>
    </row>
    <row r="24" spans="1:59" s="29" customFormat="1" ht="65.25" customHeight="1">
      <c r="A24" s="30"/>
      <c r="B24" s="31">
        <v>23</v>
      </c>
      <c r="C24" s="30"/>
      <c r="D24" s="30"/>
      <c r="E24" s="30"/>
      <c r="F24" s="30"/>
      <c r="G24" s="30" t="s">
        <v>62</v>
      </c>
      <c r="H24" s="30" t="s">
        <v>107</v>
      </c>
      <c r="I24" s="30" t="s">
        <v>64</v>
      </c>
      <c r="J24" s="30" t="s">
        <v>64</v>
      </c>
      <c r="K24" s="32" t="s">
        <v>108</v>
      </c>
      <c r="L24" s="33" t="s">
        <v>83</v>
      </c>
      <c r="M24" s="30" t="s">
        <v>109</v>
      </c>
      <c r="N24" s="30" t="s">
        <v>99</v>
      </c>
      <c r="O24" s="30"/>
      <c r="P24" s="30" t="s">
        <v>128</v>
      </c>
      <c r="Q24" s="30"/>
      <c r="R24" s="30" t="s">
        <v>69</v>
      </c>
      <c r="S24" s="34">
        <v>66.5</v>
      </c>
      <c r="T24" s="35">
        <v>8.1</v>
      </c>
      <c r="U24" s="36">
        <f t="shared" si="4"/>
        <v>8.2098765432098766</v>
      </c>
      <c r="V24" s="37">
        <v>8.2100000000000009</v>
      </c>
      <c r="W24" s="38"/>
      <c r="X24" s="30" t="s">
        <v>9</v>
      </c>
      <c r="Y24" s="39">
        <v>45</v>
      </c>
      <c r="Z24" s="39">
        <v>42</v>
      </c>
      <c r="AA24" s="39">
        <v>20</v>
      </c>
      <c r="AB24" s="35"/>
      <c r="AC24" s="49">
        <v>2</v>
      </c>
      <c r="AD24" s="41">
        <f t="shared" si="5"/>
        <v>3.78E-2</v>
      </c>
      <c r="AE24" s="42">
        <v>3421</v>
      </c>
      <c r="AF24" s="30">
        <v>3300</v>
      </c>
      <c r="AG24" s="43">
        <f t="shared" si="6"/>
        <v>0.96463022508038587</v>
      </c>
      <c r="AH24" s="30" t="s">
        <v>70</v>
      </c>
      <c r="AI24" s="44">
        <v>0.42799999999999999</v>
      </c>
      <c r="AJ24" s="43">
        <f t="shared" si="12"/>
        <v>3.5138800000000003</v>
      </c>
      <c r="AK24" s="43">
        <v>12.68</v>
      </c>
      <c r="AL24" s="44"/>
      <c r="AM24" s="43">
        <f t="shared" si="0"/>
        <v>0</v>
      </c>
      <c r="AN24" s="44"/>
      <c r="AO24" s="43">
        <f t="shared" si="1"/>
        <v>0</v>
      </c>
      <c r="AP24" s="44"/>
      <c r="AQ24" s="43">
        <f t="shared" si="13"/>
        <v>0</v>
      </c>
      <c r="AR24" s="30"/>
      <c r="AS24" s="44"/>
      <c r="AT24" s="43">
        <f t="shared" si="2"/>
        <v>0</v>
      </c>
      <c r="AU24" s="43">
        <f t="shared" si="7"/>
        <v>0</v>
      </c>
      <c r="AV24" s="43">
        <f t="shared" si="3"/>
        <v>12.68</v>
      </c>
      <c r="AW24" s="46">
        <f t="shared" si="8"/>
        <v>0.16082064857710124</v>
      </c>
      <c r="AX24" s="43">
        <f t="shared" si="9"/>
        <v>15.108682</v>
      </c>
      <c r="AY24" s="47">
        <v>15.11</v>
      </c>
      <c r="AZ24" s="38">
        <v>34.99</v>
      </c>
      <c r="BA24" s="46">
        <v>0.56820000000000004</v>
      </c>
      <c r="BB24" s="46">
        <v>0.56820000000000004</v>
      </c>
      <c r="BC24" s="48">
        <v>1500</v>
      </c>
      <c r="BD24" s="43">
        <f t="shared" si="10"/>
        <v>19020</v>
      </c>
      <c r="BE24" s="43">
        <f t="shared" si="11"/>
        <v>22665</v>
      </c>
      <c r="BF24" s="50">
        <v>46017</v>
      </c>
      <c r="BG24" s="53" t="s">
        <v>80</v>
      </c>
    </row>
    <row r="25" spans="1:59" s="29" customFormat="1" ht="65.25" customHeight="1">
      <c r="A25" s="30"/>
      <c r="B25" s="31">
        <v>24</v>
      </c>
      <c r="C25" s="30"/>
      <c r="D25" s="30"/>
      <c r="E25" s="30"/>
      <c r="F25" s="30"/>
      <c r="G25" s="30" t="s">
        <v>62</v>
      </c>
      <c r="H25" s="30" t="s">
        <v>107</v>
      </c>
      <c r="I25" s="30" t="s">
        <v>64</v>
      </c>
      <c r="J25" s="30" t="s">
        <v>64</v>
      </c>
      <c r="K25" s="32" t="s">
        <v>108</v>
      </c>
      <c r="L25" s="33" t="s">
        <v>83</v>
      </c>
      <c r="M25" s="30" t="s">
        <v>110</v>
      </c>
      <c r="N25" s="30" t="s">
        <v>99</v>
      </c>
      <c r="O25" s="30"/>
      <c r="P25" s="30" t="s">
        <v>129</v>
      </c>
      <c r="Q25" s="30"/>
      <c r="R25" s="30" t="s">
        <v>69</v>
      </c>
      <c r="S25" s="34">
        <v>75.7</v>
      </c>
      <c r="T25" s="35">
        <v>8.1</v>
      </c>
      <c r="U25" s="36">
        <f t="shared" si="4"/>
        <v>9.3456790123456805</v>
      </c>
      <c r="V25" s="37">
        <v>9.35</v>
      </c>
      <c r="W25" s="38"/>
      <c r="X25" s="30" t="s">
        <v>9</v>
      </c>
      <c r="Y25" s="39">
        <v>45</v>
      </c>
      <c r="Z25" s="39">
        <v>42</v>
      </c>
      <c r="AA25" s="39">
        <v>23</v>
      </c>
      <c r="AB25" s="35"/>
      <c r="AC25" s="49">
        <v>2</v>
      </c>
      <c r="AD25" s="41">
        <f t="shared" si="5"/>
        <v>4.3470000000000002E-2</v>
      </c>
      <c r="AE25" s="42">
        <v>3023</v>
      </c>
      <c r="AF25" s="30">
        <v>3300</v>
      </c>
      <c r="AG25" s="43">
        <f t="shared" si="6"/>
        <v>1.0916308303010254</v>
      </c>
      <c r="AH25" s="30" t="s">
        <v>70</v>
      </c>
      <c r="AI25" s="44">
        <v>0.42799999999999999</v>
      </c>
      <c r="AJ25" s="43">
        <f t="shared" si="12"/>
        <v>4.0017999999999994</v>
      </c>
      <c r="AK25" s="43">
        <v>14.44</v>
      </c>
      <c r="AL25" s="44"/>
      <c r="AM25" s="43">
        <f t="shared" si="0"/>
        <v>0</v>
      </c>
      <c r="AN25" s="44"/>
      <c r="AO25" s="43">
        <f t="shared" si="1"/>
        <v>0</v>
      </c>
      <c r="AP25" s="44"/>
      <c r="AQ25" s="43">
        <f t="shared" si="13"/>
        <v>0</v>
      </c>
      <c r="AR25" s="30"/>
      <c r="AS25" s="44"/>
      <c r="AT25" s="43">
        <f t="shared" si="2"/>
        <v>0</v>
      </c>
      <c r="AU25" s="43">
        <f t="shared" si="7"/>
        <v>0</v>
      </c>
      <c r="AV25" s="43">
        <f t="shared" si="3"/>
        <v>14.44</v>
      </c>
      <c r="AW25" s="46">
        <f t="shared" si="8"/>
        <v>0.15899825276645324</v>
      </c>
      <c r="AX25" s="43">
        <f t="shared" si="9"/>
        <v>17.171706</v>
      </c>
      <c r="AY25" s="47">
        <v>17.170000000000002</v>
      </c>
      <c r="AZ25" s="38">
        <v>39.99</v>
      </c>
      <c r="BA25" s="46">
        <v>0.5706</v>
      </c>
      <c r="BB25" s="46">
        <v>0.5706</v>
      </c>
      <c r="BC25" s="48">
        <v>1000</v>
      </c>
      <c r="BD25" s="43">
        <f t="shared" si="10"/>
        <v>14440</v>
      </c>
      <c r="BE25" s="43">
        <f t="shared" si="11"/>
        <v>17170</v>
      </c>
      <c r="BF25" s="51"/>
      <c r="BG25" s="52"/>
    </row>
    <row r="26" spans="1:59" s="29" customFormat="1" ht="67.5" customHeight="1">
      <c r="A26" s="30"/>
      <c r="B26" s="31">
        <v>25</v>
      </c>
      <c r="C26" s="30"/>
      <c r="D26" s="30"/>
      <c r="E26" s="30"/>
      <c r="F26" s="30"/>
      <c r="G26" s="30" t="s">
        <v>62</v>
      </c>
      <c r="H26" s="30" t="s">
        <v>100</v>
      </c>
      <c r="I26" s="30" t="s">
        <v>64</v>
      </c>
      <c r="J26" s="30" t="s">
        <v>64</v>
      </c>
      <c r="K26" s="32" t="s">
        <v>87</v>
      </c>
      <c r="L26" s="33" t="s">
        <v>83</v>
      </c>
      <c r="M26" s="30" t="s">
        <v>88</v>
      </c>
      <c r="N26" s="30" t="s">
        <v>103</v>
      </c>
      <c r="O26" s="30"/>
      <c r="P26" s="30" t="s">
        <v>130</v>
      </c>
      <c r="Q26" s="30"/>
      <c r="R26" s="30" t="s">
        <v>69</v>
      </c>
      <c r="S26" s="34">
        <v>66.8</v>
      </c>
      <c r="T26" s="35">
        <v>8.1</v>
      </c>
      <c r="U26" s="36">
        <f t="shared" si="4"/>
        <v>8.2469135802469129</v>
      </c>
      <c r="V26" s="37">
        <v>8.25</v>
      </c>
      <c r="W26" s="38"/>
      <c r="X26" s="30" t="s">
        <v>9</v>
      </c>
      <c r="Y26" s="39">
        <v>45</v>
      </c>
      <c r="Z26" s="39">
        <v>43</v>
      </c>
      <c r="AA26" s="39">
        <v>25</v>
      </c>
      <c r="AB26" s="35"/>
      <c r="AC26" s="49">
        <v>2</v>
      </c>
      <c r="AD26" s="41">
        <f t="shared" si="5"/>
        <v>4.8375000000000001E-2</v>
      </c>
      <c r="AE26" s="42">
        <v>2708</v>
      </c>
      <c r="AF26" s="30">
        <v>3300</v>
      </c>
      <c r="AG26" s="43">
        <f t="shared" si="6"/>
        <v>1.2186115214180206</v>
      </c>
      <c r="AH26" s="30" t="s">
        <v>70</v>
      </c>
      <c r="AI26" s="44">
        <v>0.42799999999999999</v>
      </c>
      <c r="AJ26" s="43">
        <f t="shared" si="12"/>
        <v>3.5310000000000001</v>
      </c>
      <c r="AK26" s="43">
        <v>13</v>
      </c>
      <c r="AL26" s="44"/>
      <c r="AM26" s="43">
        <f t="shared" si="0"/>
        <v>0</v>
      </c>
      <c r="AN26" s="44"/>
      <c r="AO26" s="43">
        <f t="shared" si="1"/>
        <v>0</v>
      </c>
      <c r="AP26" s="44"/>
      <c r="AQ26" s="43">
        <f t="shared" si="13"/>
        <v>0</v>
      </c>
      <c r="AR26" s="30"/>
      <c r="AS26" s="44"/>
      <c r="AT26" s="43">
        <f t="shared" si="2"/>
        <v>0</v>
      </c>
      <c r="AU26" s="43">
        <f t="shared" si="7"/>
        <v>0</v>
      </c>
      <c r="AV26" s="43">
        <f t="shared" si="3"/>
        <v>13</v>
      </c>
      <c r="AW26" s="46">
        <f t="shared" si="8"/>
        <v>0.16506101477199744</v>
      </c>
      <c r="AX26" s="43">
        <f t="shared" si="9"/>
        <v>15.570808</v>
      </c>
      <c r="AY26" s="47">
        <v>15.57</v>
      </c>
      <c r="AZ26" s="38">
        <v>29.99</v>
      </c>
      <c r="BA26" s="46">
        <v>0.48080000000000001</v>
      </c>
      <c r="BB26" s="46">
        <v>0.48080000000000001</v>
      </c>
      <c r="BC26" s="48">
        <v>1250</v>
      </c>
      <c r="BD26" s="43">
        <f t="shared" si="10"/>
        <v>16250</v>
      </c>
      <c r="BE26" s="43">
        <f t="shared" si="11"/>
        <v>19462.5</v>
      </c>
      <c r="BF26" s="50">
        <v>46038</v>
      </c>
      <c r="BG26" s="53" t="s">
        <v>111</v>
      </c>
    </row>
    <row r="27" spans="1:59" s="29" customFormat="1" ht="67.5" customHeight="1">
      <c r="A27" s="30"/>
      <c r="B27" s="31">
        <v>26</v>
      </c>
      <c r="C27" s="30"/>
      <c r="D27" s="30"/>
      <c r="E27" s="30"/>
      <c r="F27" s="30"/>
      <c r="G27" s="30" t="s">
        <v>62</v>
      </c>
      <c r="H27" s="30" t="s">
        <v>100</v>
      </c>
      <c r="I27" s="30" t="s">
        <v>64</v>
      </c>
      <c r="J27" s="30" t="s">
        <v>64</v>
      </c>
      <c r="K27" s="32" t="s">
        <v>87</v>
      </c>
      <c r="L27" s="33" t="s">
        <v>83</v>
      </c>
      <c r="M27" s="30" t="s">
        <v>91</v>
      </c>
      <c r="N27" s="30" t="s">
        <v>103</v>
      </c>
      <c r="O27" s="30"/>
      <c r="P27" s="30" t="s">
        <v>131</v>
      </c>
      <c r="Q27" s="30"/>
      <c r="R27" s="30" t="s">
        <v>69</v>
      </c>
      <c r="S27" s="34">
        <v>77.3</v>
      </c>
      <c r="T27" s="35">
        <v>8.1</v>
      </c>
      <c r="U27" s="36">
        <f t="shared" si="4"/>
        <v>9.5432098765432105</v>
      </c>
      <c r="V27" s="37">
        <v>9.5399999999999991</v>
      </c>
      <c r="W27" s="38"/>
      <c r="X27" s="30" t="s">
        <v>9</v>
      </c>
      <c r="Y27" s="39">
        <v>45</v>
      </c>
      <c r="Z27" s="39">
        <v>43</v>
      </c>
      <c r="AA27" s="39">
        <v>28</v>
      </c>
      <c r="AB27" s="35"/>
      <c r="AC27" s="49">
        <v>2</v>
      </c>
      <c r="AD27" s="41">
        <f t="shared" si="5"/>
        <v>5.4179999999999999E-2</v>
      </c>
      <c r="AE27" s="42">
        <v>2407</v>
      </c>
      <c r="AF27" s="30">
        <v>3300</v>
      </c>
      <c r="AG27" s="43">
        <f t="shared" si="6"/>
        <v>1.3710012463647694</v>
      </c>
      <c r="AH27" s="30" t="s">
        <v>70</v>
      </c>
      <c r="AI27" s="44">
        <v>0.42799999999999999</v>
      </c>
      <c r="AJ27" s="43">
        <f t="shared" si="12"/>
        <v>4.0831199999999992</v>
      </c>
      <c r="AK27" s="43">
        <v>14.99</v>
      </c>
      <c r="AL27" s="44"/>
      <c r="AM27" s="43">
        <f t="shared" si="0"/>
        <v>0</v>
      </c>
      <c r="AN27" s="44"/>
      <c r="AO27" s="43">
        <f t="shared" si="1"/>
        <v>0</v>
      </c>
      <c r="AP27" s="44"/>
      <c r="AQ27" s="43">
        <f t="shared" si="13"/>
        <v>0</v>
      </c>
      <c r="AR27" s="30"/>
      <c r="AS27" s="44"/>
      <c r="AT27" s="43">
        <f t="shared" si="2"/>
        <v>0</v>
      </c>
      <c r="AU27" s="43">
        <f t="shared" si="7"/>
        <v>0</v>
      </c>
      <c r="AV27" s="43">
        <f t="shared" si="3"/>
        <v>14.99</v>
      </c>
      <c r="AW27" s="46">
        <f t="shared" si="8"/>
        <v>0.15310734463276832</v>
      </c>
      <c r="AX27" s="43">
        <f t="shared" si="9"/>
        <v>17.701441000000003</v>
      </c>
      <c r="AY27" s="47">
        <v>17.7</v>
      </c>
      <c r="AZ27" s="38">
        <v>34.99</v>
      </c>
      <c r="BA27" s="46">
        <v>0.49409999999999998</v>
      </c>
      <c r="BB27" s="46">
        <v>0.49409999999999998</v>
      </c>
      <c r="BC27" s="48">
        <v>1250</v>
      </c>
      <c r="BD27" s="43">
        <f t="shared" si="10"/>
        <v>18737.5</v>
      </c>
      <c r="BE27" s="43">
        <f t="shared" si="11"/>
        <v>22125</v>
      </c>
      <c r="BF27" s="51"/>
      <c r="BG27" s="52"/>
    </row>
    <row r="28" spans="1:59" s="29" customFormat="1" ht="55.5" customHeight="1">
      <c r="A28" s="30"/>
      <c r="B28" s="31">
        <v>27</v>
      </c>
      <c r="C28" s="30"/>
      <c r="D28" s="30"/>
      <c r="E28" s="30" t="s">
        <v>85</v>
      </c>
      <c r="F28" s="30"/>
      <c r="G28" s="30" t="s">
        <v>62</v>
      </c>
      <c r="H28" s="30" t="s">
        <v>112</v>
      </c>
      <c r="I28" s="30" t="s">
        <v>64</v>
      </c>
      <c r="J28" s="30" t="s">
        <v>64</v>
      </c>
      <c r="K28" s="32" t="s">
        <v>93</v>
      </c>
      <c r="L28" s="33" t="s">
        <v>83</v>
      </c>
      <c r="M28" s="30" t="s">
        <v>67</v>
      </c>
      <c r="N28" s="30" t="s">
        <v>68</v>
      </c>
      <c r="O28" s="30"/>
      <c r="P28" s="30" t="s">
        <v>132</v>
      </c>
      <c r="Q28" s="30"/>
      <c r="R28" s="30" t="s">
        <v>69</v>
      </c>
      <c r="S28" s="34">
        <v>61.1</v>
      </c>
      <c r="T28" s="35">
        <v>8.1</v>
      </c>
      <c r="U28" s="36">
        <f t="shared" si="4"/>
        <v>7.5432098765432105</v>
      </c>
      <c r="V28" s="37">
        <v>7.54</v>
      </c>
      <c r="W28" s="38"/>
      <c r="X28" s="30" t="s">
        <v>9</v>
      </c>
      <c r="Y28" s="39">
        <v>45</v>
      </c>
      <c r="Z28" s="39">
        <v>43</v>
      </c>
      <c r="AA28" s="39">
        <v>20</v>
      </c>
      <c r="AB28" s="35"/>
      <c r="AC28" s="49">
        <v>2</v>
      </c>
      <c r="AD28" s="41">
        <f t="shared" si="5"/>
        <v>3.8699999999999998E-2</v>
      </c>
      <c r="AE28" s="42">
        <v>3333</v>
      </c>
      <c r="AF28" s="30">
        <v>3300</v>
      </c>
      <c r="AG28" s="43">
        <f t="shared" si="6"/>
        <v>0.99009900990099009</v>
      </c>
      <c r="AH28" s="30" t="s">
        <v>70</v>
      </c>
      <c r="AI28" s="44">
        <v>0.42799999999999999</v>
      </c>
      <c r="AJ28" s="43">
        <f t="shared" si="12"/>
        <v>3.2271199999999998</v>
      </c>
      <c r="AK28" s="43">
        <v>11.76</v>
      </c>
      <c r="AL28" s="44"/>
      <c r="AM28" s="43">
        <f t="shared" si="0"/>
        <v>0</v>
      </c>
      <c r="AN28" s="44"/>
      <c r="AO28" s="43">
        <f t="shared" si="1"/>
        <v>0</v>
      </c>
      <c r="AP28" s="44"/>
      <c r="AQ28" s="43">
        <f t="shared" si="13"/>
        <v>0</v>
      </c>
      <c r="AR28" s="30"/>
      <c r="AS28" s="44"/>
      <c r="AT28" s="43">
        <f t="shared" si="2"/>
        <v>0</v>
      </c>
      <c r="AU28" s="43">
        <f t="shared" si="7"/>
        <v>0</v>
      </c>
      <c r="AV28" s="43">
        <f t="shared" si="3"/>
        <v>11.76</v>
      </c>
      <c r="AW28" s="46">
        <f t="shared" si="8"/>
        <v>0.17762237762237768</v>
      </c>
      <c r="AX28" s="43">
        <f t="shared" si="9"/>
        <v>14.299232</v>
      </c>
      <c r="AY28" s="47">
        <v>14.3</v>
      </c>
      <c r="AZ28" s="38">
        <v>29.99</v>
      </c>
      <c r="BA28" s="46">
        <v>0.5232</v>
      </c>
      <c r="BB28" s="46">
        <v>0.5232</v>
      </c>
      <c r="BC28" s="48">
        <v>750</v>
      </c>
      <c r="BD28" s="43">
        <f t="shared" si="10"/>
        <v>8820</v>
      </c>
      <c r="BE28" s="43">
        <f t="shared" si="11"/>
        <v>10725</v>
      </c>
      <c r="BF28" s="50">
        <v>46017</v>
      </c>
      <c r="BG28" s="53" t="s">
        <v>80</v>
      </c>
    </row>
    <row r="29" spans="1:59" s="29" customFormat="1" ht="55.5" customHeight="1">
      <c r="A29" s="30"/>
      <c r="B29" s="31">
        <v>28</v>
      </c>
      <c r="C29" s="30"/>
      <c r="D29" s="30"/>
      <c r="E29" s="30" t="s">
        <v>85</v>
      </c>
      <c r="F29" s="30"/>
      <c r="G29" s="30" t="s">
        <v>62</v>
      </c>
      <c r="H29" s="30" t="s">
        <v>112</v>
      </c>
      <c r="I29" s="30" t="s">
        <v>64</v>
      </c>
      <c r="J29" s="30" t="s">
        <v>64</v>
      </c>
      <c r="K29" s="32" t="s">
        <v>93</v>
      </c>
      <c r="L29" s="33" t="s">
        <v>83</v>
      </c>
      <c r="M29" s="30" t="s">
        <v>75</v>
      </c>
      <c r="N29" s="30" t="s">
        <v>68</v>
      </c>
      <c r="O29" s="30"/>
      <c r="P29" s="30" t="s">
        <v>133</v>
      </c>
      <c r="Q29" s="30"/>
      <c r="R29" s="30" t="s">
        <v>69</v>
      </c>
      <c r="S29" s="34">
        <v>68.8</v>
      </c>
      <c r="T29" s="35">
        <v>8.1</v>
      </c>
      <c r="U29" s="36">
        <f t="shared" si="4"/>
        <v>8.4938271604938276</v>
      </c>
      <c r="V29" s="37">
        <v>8.49</v>
      </c>
      <c r="W29" s="38"/>
      <c r="X29" s="30" t="s">
        <v>9</v>
      </c>
      <c r="Y29" s="39">
        <v>45</v>
      </c>
      <c r="Z29" s="39">
        <v>43</v>
      </c>
      <c r="AA29" s="39">
        <v>23</v>
      </c>
      <c r="AB29" s="35"/>
      <c r="AC29" s="49">
        <v>2</v>
      </c>
      <c r="AD29" s="41">
        <f t="shared" si="5"/>
        <v>4.4505000000000003E-2</v>
      </c>
      <c r="AE29" s="42">
        <v>2889</v>
      </c>
      <c r="AF29" s="30">
        <v>3300</v>
      </c>
      <c r="AG29" s="43">
        <f t="shared" si="6"/>
        <v>1.142263759086189</v>
      </c>
      <c r="AH29" s="30" t="s">
        <v>70</v>
      </c>
      <c r="AI29" s="44">
        <v>0.42799999999999999</v>
      </c>
      <c r="AJ29" s="43">
        <f t="shared" si="12"/>
        <v>3.6337199999999998</v>
      </c>
      <c r="AK29" s="43">
        <v>13.26</v>
      </c>
      <c r="AL29" s="44"/>
      <c r="AM29" s="43">
        <f t="shared" si="0"/>
        <v>0</v>
      </c>
      <c r="AN29" s="44"/>
      <c r="AO29" s="43">
        <f t="shared" si="1"/>
        <v>0</v>
      </c>
      <c r="AP29" s="44"/>
      <c r="AQ29" s="43">
        <f t="shared" si="13"/>
        <v>0</v>
      </c>
      <c r="AR29" s="30"/>
      <c r="AS29" s="44"/>
      <c r="AT29" s="43">
        <f t="shared" si="2"/>
        <v>0</v>
      </c>
      <c r="AU29" s="43">
        <f t="shared" si="7"/>
        <v>0</v>
      </c>
      <c r="AV29" s="43">
        <f t="shared" si="3"/>
        <v>13.26</v>
      </c>
      <c r="AW29" s="46">
        <f t="shared" si="8"/>
        <v>0.16393442622950818</v>
      </c>
      <c r="AX29" s="43">
        <f t="shared" si="9"/>
        <v>15.860967000000002</v>
      </c>
      <c r="AY29" s="47">
        <v>15.86</v>
      </c>
      <c r="AZ29" s="38">
        <v>34.99</v>
      </c>
      <c r="BA29" s="46">
        <v>0.54669999999999996</v>
      </c>
      <c r="BB29" s="46">
        <v>0.54669999999999996</v>
      </c>
      <c r="BC29" s="48">
        <v>750</v>
      </c>
      <c r="BD29" s="43">
        <f t="shared" si="10"/>
        <v>9945</v>
      </c>
      <c r="BE29" s="43">
        <f t="shared" si="11"/>
        <v>11895</v>
      </c>
      <c r="BF29" s="51"/>
      <c r="BG29" s="52"/>
    </row>
  </sheetData>
  <protectedRanges>
    <protectedRange sqref="AP3:AP29 BC2:BC29 B2:K29 AQ2:AW29 AZ2:AZ29 M2:O29 Q2:AO29 P4:P9 P24:P29 P12:P21" name="Range1"/>
    <protectedRange sqref="AX2:AX29" name="Range1_1"/>
    <protectedRange sqref="BA2:BB29" name="Range1_2"/>
    <protectedRange sqref="L2:L29" name="Range1_3"/>
  </protectedRanges>
  <mergeCells count="28">
    <mergeCell ref="BF26:BF27"/>
    <mergeCell ref="BG26:BG27"/>
    <mergeCell ref="BF28:BF29"/>
    <mergeCell ref="BG28:BG29"/>
    <mergeCell ref="BF20:BF21"/>
    <mergeCell ref="BG20:BG21"/>
    <mergeCell ref="BF22:BF23"/>
    <mergeCell ref="BG22:BG23"/>
    <mergeCell ref="BF24:BF25"/>
    <mergeCell ref="BG24:BG25"/>
    <mergeCell ref="BF14:BF15"/>
    <mergeCell ref="BG14:BG15"/>
    <mergeCell ref="BF16:BF17"/>
    <mergeCell ref="BG16:BG17"/>
    <mergeCell ref="BF18:BF19"/>
    <mergeCell ref="BG18:BG19"/>
    <mergeCell ref="BF8:BF9"/>
    <mergeCell ref="BG8:BG9"/>
    <mergeCell ref="BF10:BF11"/>
    <mergeCell ref="BG10:BG11"/>
    <mergeCell ref="BF12:BF13"/>
    <mergeCell ref="BG12:BG13"/>
    <mergeCell ref="BF2:BF3"/>
    <mergeCell ref="BG2:BG3"/>
    <mergeCell ref="BF4:BF5"/>
    <mergeCell ref="BG4:BG5"/>
    <mergeCell ref="BF6:BF7"/>
    <mergeCell ref="BG6:BG7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G2:G29</xm:sqref>
        </x14:dataValidation>
        <x14:dataValidation type="list" allowBlank="1" showInputMessage="1" showErrorMessage="1">
          <x14:formula1>
            <xm:f>[1]Data!#REF!</xm:f>
          </x14:formula1>
          <xm:sqref>R2:R29</xm:sqref>
        </x14:dataValidation>
        <x14:dataValidation type="list" allowBlank="1" showInputMessage="1" showErrorMessage="1">
          <x14:formula1>
            <xm:f>[1]ValueSelect!#REF!</xm:f>
          </x14:formula1>
          <xm:sqref>A2:A29</xm:sqref>
        </x14:dataValidation>
        <x14:dataValidation type="list" allowBlank="1" showInputMessage="1" showErrorMessage="1">
          <x14:formula1>
            <xm:f>[1]ValueSelect!#REF!</xm:f>
          </x14:formula1>
          <xm:sqref>F2:F29</xm:sqref>
        </x14:dataValidation>
        <x14:dataValidation type="list" allowBlank="1" showInputMessage="1" showErrorMessage="1">
          <x14:formula1>
            <xm:f>[1]Data!#REF!</xm:f>
          </x14:formula1>
          <xm:sqref>X2:X29</xm:sqref>
        </x14:dataValidation>
        <x14:dataValidation type="list" allowBlank="1" showInputMessage="1" showErrorMessage="1">
          <x14:formula1>
            <xm:f>[1]ValueSelect!#REF!</xm:f>
          </x14:formula1>
          <xm:sqref>E2:E29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2025-09-15T07:45:05Z</dcterms:modified>
</cp:coreProperties>
</file>