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83A059C-328D-43F5-9919-9A1BE268D4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3" i="5" l="1"/>
  <c r="BA4" i="5"/>
  <c r="BA5" i="5"/>
  <c r="BA6" i="5"/>
  <c r="BA7" i="5"/>
  <c r="BA8" i="5"/>
  <c r="BA9" i="5"/>
  <c r="BA10" i="5"/>
  <c r="BA11" i="5"/>
  <c r="BA12" i="5"/>
  <c r="BA13" i="5"/>
  <c r="BA14" i="5"/>
  <c r="BA15" i="5"/>
  <c r="BA16" i="5"/>
  <c r="BA2" i="5"/>
  <c r="AQ3" i="5"/>
  <c r="AQ4" i="5"/>
  <c r="AQ5" i="5"/>
  <c r="AQ6" i="5"/>
  <c r="AQ7" i="5"/>
  <c r="AQ8" i="5"/>
  <c r="AQ9" i="5"/>
  <c r="AQ10" i="5"/>
  <c r="AQ11" i="5"/>
  <c r="AQ12" i="5"/>
  <c r="AQ13" i="5"/>
  <c r="AQ14" i="5"/>
  <c r="AQ15" i="5"/>
  <c r="AQ16" i="5"/>
  <c r="AQ2" i="5"/>
  <c r="AO3" i="5"/>
  <c r="AO4" i="5"/>
  <c r="AO5" i="5"/>
  <c r="AO6" i="5"/>
  <c r="AO7" i="5"/>
  <c r="AO8" i="5"/>
  <c r="AO9" i="5"/>
  <c r="AO10" i="5"/>
  <c r="AO11" i="5"/>
  <c r="AO12" i="5"/>
  <c r="AO13" i="5"/>
  <c r="AO14" i="5"/>
  <c r="AO15" i="5"/>
  <c r="AO16" i="5"/>
  <c r="AO2" i="5"/>
  <c r="AU3" i="5" l="1"/>
  <c r="AU4" i="5"/>
  <c r="AU5" i="5"/>
  <c r="AU6" i="5"/>
  <c r="AU7" i="5"/>
  <c r="AU8" i="5"/>
  <c r="AU9" i="5"/>
  <c r="AU10" i="5"/>
  <c r="AU11" i="5"/>
  <c r="AU12" i="5"/>
  <c r="AU13" i="5"/>
  <c r="AU14" i="5"/>
  <c r="AU15" i="5"/>
  <c r="AU16" i="5"/>
  <c r="AU2" i="5"/>
  <c r="BD15" i="5"/>
  <c r="BD13" i="5"/>
  <c r="BD12" i="5"/>
  <c r="BD10" i="5"/>
  <c r="BD9" i="5"/>
  <c r="BD8" i="5"/>
  <c r="BD3" i="5"/>
  <c r="BD16" i="5"/>
  <c r="AS16" i="5"/>
  <c r="AM16" i="5"/>
  <c r="AK16" i="5"/>
  <c r="AI16" i="5"/>
  <c r="AF16" i="5"/>
  <c r="Y16" i="5"/>
  <c r="AA16" i="5" s="1"/>
  <c r="AC16" i="5" s="1"/>
  <c r="AS15" i="5"/>
  <c r="AM15" i="5"/>
  <c r="AK15" i="5"/>
  <c r="AI15" i="5"/>
  <c r="AF15" i="5"/>
  <c r="Y15" i="5"/>
  <c r="AA15" i="5" s="1"/>
  <c r="AC15" i="5" s="1"/>
  <c r="BD14" i="5"/>
  <c r="AS14" i="5"/>
  <c r="AM14" i="5"/>
  <c r="AK14" i="5"/>
  <c r="AI14" i="5"/>
  <c r="AF14" i="5"/>
  <c r="Y14" i="5"/>
  <c r="AA14" i="5" s="1"/>
  <c r="AC14" i="5" s="1"/>
  <c r="AS13" i="5"/>
  <c r="AM13" i="5"/>
  <c r="AK13" i="5"/>
  <c r="AI13" i="5"/>
  <c r="AF13" i="5"/>
  <c r="Y13" i="5"/>
  <c r="AA13" i="5" s="1"/>
  <c r="AC13" i="5" s="1"/>
  <c r="AS12" i="5"/>
  <c r="AM12" i="5"/>
  <c r="AK12" i="5"/>
  <c r="AI12" i="5"/>
  <c r="AF12" i="5"/>
  <c r="Y12" i="5"/>
  <c r="AA12" i="5" s="1"/>
  <c r="AC12" i="5" s="1"/>
  <c r="BD11" i="5"/>
  <c r="AS11" i="5"/>
  <c r="AM11" i="5"/>
  <c r="AK11" i="5"/>
  <c r="AI11" i="5"/>
  <c r="AF11" i="5"/>
  <c r="Y11" i="5"/>
  <c r="AA11" i="5" s="1"/>
  <c r="AC11" i="5" s="1"/>
  <c r="AS10" i="5"/>
  <c r="AM10" i="5"/>
  <c r="AK10" i="5"/>
  <c r="AI10" i="5"/>
  <c r="AF10" i="5"/>
  <c r="Y10" i="5"/>
  <c r="AA10" i="5" s="1"/>
  <c r="AC10" i="5" s="1"/>
  <c r="AS9" i="5"/>
  <c r="AM9" i="5"/>
  <c r="AK9" i="5"/>
  <c r="AI9" i="5"/>
  <c r="AF9" i="5"/>
  <c r="Y9" i="5"/>
  <c r="AA9" i="5" s="1"/>
  <c r="AC9" i="5" s="1"/>
  <c r="AS8" i="5"/>
  <c r="AM8" i="5"/>
  <c r="AK8" i="5"/>
  <c r="AI8" i="5"/>
  <c r="AF8" i="5"/>
  <c r="Y8" i="5"/>
  <c r="AA8" i="5" s="1"/>
  <c r="AC8" i="5" s="1"/>
  <c r="BD7" i="5"/>
  <c r="AS7" i="5"/>
  <c r="AM7" i="5"/>
  <c r="AK7" i="5"/>
  <c r="AI7" i="5"/>
  <c r="AF7" i="5"/>
  <c r="Y7" i="5"/>
  <c r="AA7" i="5" s="1"/>
  <c r="AC7" i="5" s="1"/>
  <c r="BD6" i="5"/>
  <c r="AS6" i="5"/>
  <c r="AM6" i="5"/>
  <c r="AK6" i="5"/>
  <c r="AI6" i="5"/>
  <c r="AF6" i="5"/>
  <c r="Y6" i="5"/>
  <c r="AA6" i="5" s="1"/>
  <c r="AC6" i="5" s="1"/>
  <c r="BD5" i="5"/>
  <c r="AS5" i="5"/>
  <c r="AM5" i="5"/>
  <c r="AK5" i="5"/>
  <c r="AI5" i="5"/>
  <c r="AF5" i="5"/>
  <c r="Y5" i="5"/>
  <c r="AA5" i="5" s="1"/>
  <c r="AC5" i="5" s="1"/>
  <c r="BD4" i="5"/>
  <c r="AS4" i="5"/>
  <c r="AM4" i="5"/>
  <c r="AK4" i="5"/>
  <c r="AI4" i="5"/>
  <c r="AF4" i="5"/>
  <c r="Y4" i="5"/>
  <c r="AA4" i="5" s="1"/>
  <c r="AC4" i="5" s="1"/>
  <c r="AS3" i="5"/>
  <c r="AM3" i="5"/>
  <c r="AK3" i="5"/>
  <c r="AI3" i="5"/>
  <c r="AF3" i="5"/>
  <c r="Y3" i="5"/>
  <c r="AA3" i="5" s="1"/>
  <c r="AC3" i="5" s="1"/>
  <c r="BD2" i="5"/>
  <c r="AS2" i="5"/>
  <c r="AM2" i="5"/>
  <c r="AK2" i="5"/>
  <c r="AI2" i="5"/>
  <c r="AF2" i="5"/>
  <c r="Y2" i="5"/>
  <c r="AA2" i="5" s="1"/>
  <c r="AC2" i="5" s="1"/>
  <c r="AG16" i="5" l="1"/>
  <c r="AV15" i="5"/>
  <c r="AV11" i="5"/>
  <c r="AV7" i="5"/>
  <c r="AV5" i="5"/>
  <c r="AV4" i="5"/>
  <c r="AV6" i="5"/>
  <c r="AV3" i="5"/>
  <c r="AV2" i="5"/>
  <c r="AV13" i="5"/>
  <c r="AV16" i="5"/>
  <c r="AW16" i="5" s="1"/>
  <c r="AV9" i="5"/>
  <c r="AV14" i="5"/>
  <c r="AV12" i="5"/>
  <c r="AV10" i="5"/>
  <c r="AV8" i="5"/>
  <c r="AG7" i="5"/>
  <c r="AG11" i="5"/>
  <c r="AG3" i="5"/>
  <c r="AG15" i="5"/>
  <c r="AG9" i="5"/>
  <c r="AG8" i="5"/>
  <c r="AG2" i="5"/>
  <c r="AG14" i="5"/>
  <c r="AG13" i="5"/>
  <c r="AG12" i="5"/>
  <c r="AG6" i="5"/>
  <c r="AG5" i="5"/>
  <c r="AG4" i="5"/>
  <c r="AG10" i="5"/>
  <c r="AW15" i="5" l="1"/>
  <c r="BC15" i="5" s="1"/>
  <c r="AW3" i="5"/>
  <c r="BC3" i="5" s="1"/>
  <c r="AW11" i="5"/>
  <c r="BC11" i="5" s="1"/>
  <c r="AW7" i="5"/>
  <c r="BC7" i="5" s="1"/>
  <c r="AW9" i="5"/>
  <c r="AW14" i="5"/>
  <c r="AW6" i="5"/>
  <c r="AW10" i="5"/>
  <c r="AW5" i="5"/>
  <c r="AW13" i="5"/>
  <c r="AW2" i="5"/>
  <c r="AW8" i="5"/>
  <c r="AW12" i="5"/>
  <c r="AW4" i="5"/>
  <c r="AX16" i="5"/>
  <c r="BC16" i="5"/>
  <c r="AX11" i="5" l="1"/>
  <c r="AX15" i="5"/>
  <c r="AX3" i="5"/>
  <c r="AX7" i="5"/>
  <c r="BC8" i="5"/>
  <c r="BC2" i="5"/>
  <c r="BC13" i="5"/>
  <c r="AX5" i="5"/>
  <c r="BC6" i="5"/>
  <c r="AX14" i="5"/>
  <c r="BC10" i="5"/>
  <c r="AX12" i="5"/>
  <c r="BC9" i="5"/>
  <c r="AX9" i="5"/>
  <c r="BC14" i="5"/>
  <c r="AX2" i="5"/>
  <c r="AX6" i="5"/>
  <c r="AX13" i="5"/>
  <c r="AX10" i="5"/>
  <c r="AX8" i="5"/>
  <c r="BC5" i="5"/>
  <c r="BC12" i="5"/>
  <c r="AX4" i="5"/>
  <c r="BC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Q1" authorId="0" shapeId="0" xr:uid="{89B18FF9-C3EA-475E-B2AF-638E4A3D8774}">
      <text>
        <r>
          <rPr>
            <sz val="9"/>
            <color indexed="81"/>
            <rFont val="Tahoma"/>
            <family val="2"/>
          </rPr>
          <t xml:space="preserve">[FOB Cost $ (Value)]*0.95
</t>
        </r>
      </text>
    </comment>
    <comment ref="Y1" authorId="1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1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E9E29836-2CEC-4E14-98F0-97403CBAC5B6}">
      <text>
        <r>
          <rPr>
            <sz val="11"/>
            <rFont val="Calibri"/>
            <family val="2"/>
          </rPr>
          <t>[Price Quote for AMZ]*[DA %]</t>
        </r>
      </text>
    </comment>
    <comment ref="AK1" authorId="1" shapeId="0" xr:uid="{5A70EC37-1C28-4F83-A669-07FEA07E978A}">
      <text>
        <r>
          <rPr>
            <sz val="11"/>
            <rFont val="Calibri"/>
            <family val="2"/>
          </rPr>
          <t>[Price Quote for AMZ]*[General Charge %]</t>
        </r>
      </text>
    </comment>
    <comment ref="AM1" authorId="1" shapeId="0" xr:uid="{432D660A-4B6A-40D5-9357-36FC52DE7BD5}">
      <text>
        <r>
          <rPr>
            <sz val="11"/>
            <rFont val="Calibri"/>
            <family val="2"/>
          </rPr>
          <t>[Price Quote for AMZ]*[Warehouse Charge %]</t>
        </r>
      </text>
    </comment>
    <comment ref="AO1" authorId="1" shapeId="0" xr:uid="{7C418BC7-9B00-4B66-9413-89D1670EA593}">
      <text>
        <r>
          <rPr>
            <sz val="11"/>
            <rFont val="Calibri"/>
            <family val="2"/>
          </rPr>
          <t>[Price Quote for AMZ]*[Marketing %]</t>
        </r>
      </text>
    </comment>
    <comment ref="AQ1" authorId="1" shapeId="0" xr:uid="{537CC2B1-F0A6-4B78-ABBF-08F9AB01A069}">
      <text>
        <r>
          <rPr>
            <sz val="11"/>
            <rFont val="Calibri"/>
            <family val="2"/>
          </rPr>
          <t>[Price Quote for AMZ]*[Freight Allowance %]</t>
        </r>
      </text>
    </comment>
    <comment ref="AS1" authorId="1" shapeId="0" xr:uid="{B7979F8D-5AA0-4620-AC90-7A7894B95D3D}">
      <text>
        <r>
          <rPr>
            <sz val="11"/>
            <rFont val="Calibri"/>
            <family val="2"/>
          </rPr>
          <t>[Price Quote for AMZ]*[Royalty %]</t>
        </r>
      </text>
    </comment>
    <comment ref="AU1" authorId="1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V1" authorId="1" shapeId="0" xr:uid="{4F149159-1AE5-4C93-85FC-77D666DE71B2}">
      <text>
        <r>
          <rPr>
            <sz val="11"/>
            <rFont val="Calibri"/>
            <family val="2"/>
          </rPr>
          <t>[DA $]+[General Load]+[Warehouse Charge $]+[Marketing $]+[Freight Allowance $]+[Royalty $]+[AVN $]</t>
        </r>
      </text>
    </comment>
    <comment ref="AW1" authorId="1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X1" authorId="1" shapeId="0" xr:uid="{4A0A7424-BF21-429A-BC98-28F493F28EBA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BA1" authorId="1" shapeId="0" xr:uid="{2F25E2B2-4969-42EF-A60C-61FB4FA85B6B}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C1" authorId="1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1" shapeId="0" xr:uid="{D73BEADE-DACE-4790-B2C5-EC29D3CFD851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<sst xmlns="http://schemas.openxmlformats.org/spreadsheetml/2006/main" count="266" uniqueCount="105">
  <si>
    <t>Brand</t>
  </si>
  <si>
    <t>Package Type</t>
  </si>
  <si>
    <t>Licensor</t>
  </si>
  <si>
    <t>Normal</t>
  </si>
  <si>
    <t>Comfort Spaces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</si>
  <si>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</si>
  <si>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</si>
  <si>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</si>
  <si>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</si>
  <si>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</si>
  <si>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</si>
  <si>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</si>
  <si>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</si>
  <si>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</si>
  <si>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</si>
  <si>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</si>
  <si>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</si>
  <si>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</si>
  <si>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</si>
  <si>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</si>
  <si>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</si>
  <si>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</si>
  <si>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</si>
  <si>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</si>
  <si>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</si>
  <si>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</si>
  <si>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</si>
  <si>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</si>
  <si>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</si>
  <si>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</si>
  <si>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</si>
  <si>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</si>
  <si>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</si>
  <si>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</si>
  <si>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</si>
  <si>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</si>
  <si>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</si>
  <si>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</si>
  <si>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</si>
  <si>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</si>
  <si>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</si>
  <si>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</si>
  <si>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</si>
  <si>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</si>
  <si>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</si>
  <si>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</si>
  <si>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JLA LDP MU%</t>
  </si>
  <si>
    <t>Suggested Retail Price</t>
  </si>
  <si>
    <t>Initial Markup %</t>
  </si>
  <si>
    <t>Total Quantity</t>
  </si>
  <si>
    <t>Total Cost</t>
  </si>
  <si>
    <t>Total Sales</t>
  </si>
  <si>
    <t>Marketing %</t>
  </si>
  <si>
    <t>Marketing $</t>
  </si>
  <si>
    <t>Freight Allowance %</t>
  </si>
  <si>
    <t>Freight Allowance $</t>
  </si>
  <si>
    <t>Price Quote for AMZ</t>
  </si>
  <si>
    <t>UCCPM Price (Formula)</t>
  </si>
  <si>
    <t>SHEET/SHEET SET</t>
  </si>
  <si>
    <t>Material-Short</t>
  </si>
  <si>
    <t>135gsm 100% Cotton 4 Piece Printed Flannel Sheet Set</t>
    <phoneticPr fontId="10" type="noConversion"/>
  </si>
  <si>
    <t>135gsm Printed Flannel SS</t>
    <phoneticPr fontId="10" type="noConversion"/>
  </si>
  <si>
    <t>100% Cotton</t>
    <phoneticPr fontId="10" type="noConversion"/>
  </si>
  <si>
    <t>100% Cotton, Printed</t>
    <phoneticPr fontId="10" type="noConversion"/>
  </si>
  <si>
    <t>Twin: 68x98"/39x75+12"/21 x 30</t>
  </si>
  <si>
    <t>Twin XL: 68x102"/39x80+12"/21x30"</t>
  </si>
  <si>
    <t>Full: 80x98"/55x76+12"/21x 30"(2)</t>
  </si>
  <si>
    <t>Queen: 90x102"/60x81"+ 14"/21x30" (2)</t>
  </si>
  <si>
    <t>King: 108x102"/78x81+14"/21x40"(2)</t>
  </si>
  <si>
    <t>6302.21.7020</t>
  </si>
  <si>
    <t>022164421804</t>
  </si>
  <si>
    <t>022164421798</t>
  </si>
  <si>
    <t>022164421781</t>
  </si>
  <si>
    <t>022164421774</t>
  </si>
  <si>
    <t>022164421767</t>
  </si>
  <si>
    <t>022164421750</t>
  </si>
  <si>
    <t>022164421743</t>
  </si>
  <si>
    <t>022164421736</t>
  </si>
  <si>
    <t>022164421729</t>
  </si>
  <si>
    <t>022164421712</t>
  </si>
  <si>
    <t>022164421705</t>
  </si>
  <si>
    <t>022164421699</t>
  </si>
  <si>
    <t>022164421682</t>
  </si>
  <si>
    <t>022164421675</t>
  </si>
  <si>
    <t>022164421668</t>
  </si>
  <si>
    <t>Cotton Flannel 135GSM|Cotton Flannel 135GSM|Cotton Flannel 135GSM</t>
    <phoneticPr fontId="10" type="noConversion"/>
  </si>
  <si>
    <t>135gsm 100% Cotton 3 Piece Printed Flannel Sheet Set</t>
    <phoneticPr fontId="10" type="noConversion"/>
  </si>
  <si>
    <t>Christmas Village Multi</t>
    <phoneticPr fontId="10" type="noConversion"/>
  </si>
  <si>
    <t>CS20-1703-A</t>
    <phoneticPr fontId="12" type="noConversion"/>
  </si>
  <si>
    <t>CS20-1704-A</t>
  </si>
  <si>
    <t>CS20-1705-A</t>
  </si>
  <si>
    <t>CS20-1706-A</t>
  </si>
  <si>
    <t>CS20-1707-A</t>
  </si>
  <si>
    <t>CS20-1708-A</t>
  </si>
  <si>
    <t>CS20-1709-A</t>
  </si>
  <si>
    <t>CS20-1710-A</t>
  </si>
  <si>
    <t>CS20-1711-A</t>
  </si>
  <si>
    <t>CS20-1712-A</t>
  </si>
  <si>
    <t>CS20-1713-A</t>
  </si>
  <si>
    <t>CS20-1714-A</t>
  </si>
  <si>
    <t>CS20-1715-A</t>
  </si>
  <si>
    <t>CS20-1716-A</t>
  </si>
  <si>
    <t>CS20-1717-A</t>
  </si>
  <si>
    <t>Reindeer Multi</t>
    <phoneticPr fontId="10" type="noConversion"/>
  </si>
  <si>
    <t>Bear/Trees Multi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</si>
</sst>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"/>
    <numFmt numFmtId="181" formatCode="0.00000"/>
    <numFmt numFmtId="182" formatCode="_ \¥* #,##0.00_ ;_ \¥* \-#,##0.00_ ;_ \¥* &quot;-&quot;??_ ;_ @_ "/>
    <numFmt numFmtId="183" formatCode="_(* #,##0.00_);_(* \(#,##0.00\);_(* &quot;-&quot;??_);_(@_)"/>
    <numFmt numFmtId="184" formatCode="_([$$-409]* #,##0.00_);_([$$-409]* \(#,##0.00\);_([$$-409]* &quot;-&quot;??_);_(@_)"/>
  </numFmts>
  <fonts count="13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4" fillId="0" borderId="0"/>
    <xf numFmtId="9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9" fillId="0" borderId="0"/>
    <xf numFmtId="0" fontId="9" fillId="0" borderId="0"/>
    <xf numFmtId="0" fontId="4" fillId="0" borderId="0"/>
    <xf numFmtId="182" fontId="9" fillId="0" borderId="0" applyFont="0" applyFill="0" applyBorder="0" applyAlignment="0" applyProtection="0">
      <alignment vertical="center"/>
    </xf>
    <xf numFmtId="178" fontId="4" fillId="0" borderId="0"/>
    <xf numFmtId="183" fontId="9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184" fontId="4" fillId="0" borderId="0"/>
    <xf numFmtId="184" fontId="1" fillId="0" borderId="0"/>
    <xf numFmtId="184" fontId="9" fillId="0" borderId="0"/>
    <xf numFmtId="184" fontId="9" fillId="0" borderId="0"/>
    <xf numFmtId="184" fontId="4" fillId="0" borderId="0"/>
    <xf numFmtId="184" fontId="4" fillId="0" borderId="0"/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" fontId="3" fillId="0" borderId="1" xfId="4" applyNumberFormat="1" applyBorder="1" applyAlignment="1">
      <alignment wrapText="1"/>
    </xf>
    <xf numFmtId="177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0" fontId="7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7" fontId="2" fillId="7" borderId="2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8" fillId="6" borderId="1" xfId="1" applyNumberFormat="1" applyFont="1" applyFill="1" applyBorder="1" applyAlignment="1">
      <alignment wrapText="1"/>
    </xf>
    <xf numFmtId="177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7" fontId="5" fillId="8" borderId="1" xfId="1" applyNumberFormat="1" applyFont="1" applyFill="1" applyBorder="1" applyAlignment="1">
      <alignment wrapText="1"/>
    </xf>
    <xf numFmtId="177" fontId="2" fillId="3" borderId="1" xfId="4" applyNumberFormat="1" applyFont="1" applyFill="1" applyBorder="1" applyAlignment="1">
      <alignment horizontal="center" wrapText="1"/>
    </xf>
    <xf numFmtId="0" fontId="3" fillId="0" borderId="1" xfId="4" applyBorder="1"/>
    <xf numFmtId="178" fontId="3" fillId="0" borderId="1" xfId="4" applyNumberFormat="1" applyBorder="1"/>
    <xf numFmtId="1" fontId="3" fillId="2" borderId="1" xfId="4" applyNumberFormat="1" applyFill="1" applyBorder="1"/>
    <xf numFmtId="177" fontId="3" fillId="2" borderId="1" xfId="4" applyNumberFormat="1" applyFill="1" applyBorder="1"/>
    <xf numFmtId="10" fontId="3" fillId="0" borderId="1" xfId="4" applyNumberFormat="1" applyBorder="1"/>
    <xf numFmtId="177" fontId="3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7" fontId="3" fillId="0" borderId="2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2" fontId="8" fillId="4" borderId="1" xfId="1" applyNumberFormat="1" applyFont="1" applyFill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0" fontId="3" fillId="0" borderId="0" xfId="4" applyNumberFormat="1" applyAlignment="1">
      <alignment wrapText="1"/>
    </xf>
    <xf numFmtId="181" fontId="3" fillId="2" borderId="1" xfId="4" applyNumberFormat="1" applyFill="1" applyBorder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184" fontId="4" fillId="6" borderId="1" xfId="30" applyFont="1" applyFill="1" applyBorder="1"/>
  </cellXfs>
  <cellStyles count="36">
    <cellStyle name="Currency 2 2 2" xfId="8" xr:uid="{C2EF2C26-C451-44C1-B6BC-05E871A7681D}"/>
    <cellStyle name="Currency 5 3" xfId="13" xr:uid="{1F8901A8-212A-4CDC-9D31-4E211182FE6B}"/>
    <cellStyle name="Currency_Sheet1" xfId="20" xr:uid="{687F370F-04BB-4E6F-8070-B898D9B7E1E8}"/>
    <cellStyle name="Normal 2" xfId="4" xr:uid="{A726E472-5091-4176-87EE-43E00D126BFD}"/>
    <cellStyle name="Normal 2 18 2" xfId="1" xr:uid="{1BA08453-9F65-454B-A4A0-7177E70831F2}"/>
    <cellStyle name="Normal 2 31 2" xfId="17" xr:uid="{B02790C6-79DD-4C5E-9745-E57C44E4E0E4}"/>
    <cellStyle name="Normal 29 2" xfId="18" xr:uid="{CC44852A-A729-4570-A93C-92FCE3037169}"/>
    <cellStyle name="Normal 29 3" xfId="11" xr:uid="{E4575BCC-1F3D-4D15-9081-0A83426C9470}"/>
    <cellStyle name="Normal 29 3 2" xfId="29" xr:uid="{81DD0B4A-9F63-4FF3-8AA5-1D1A50EADF54}"/>
    <cellStyle name="Normal 293" xfId="19" xr:uid="{A05445C1-D68B-42EA-A391-5DC58AB53843}"/>
    <cellStyle name="Normal 35" xfId="6" xr:uid="{0C70E6D3-78F0-4522-8A03-1830168E43CB}"/>
    <cellStyle name="Normal 43 5" xfId="33" xr:uid="{7F817A2C-6A1D-466C-8024-A8BBE3DCBC94}"/>
    <cellStyle name="Normal_2010 NY-showroom sheet set for JCP 0330" xfId="25" xr:uid="{5457B2A0-E5B0-41B5-A6A6-744F07511610}"/>
    <cellStyle name="Percent 2" xfId="5" xr:uid="{832D11BF-67D6-4668-B213-728A38DC2251}"/>
    <cellStyle name="Percent 2 2 2" xfId="7" xr:uid="{440AF2CE-86DB-4897-867E-BEC824EF2DDA}"/>
    <cellStyle name="Percent 7 2" xfId="15" xr:uid="{1FAFE2A7-4B32-470E-BB11-75871419E2FE}"/>
    <cellStyle name="Style 1" xfId="3" xr:uid="{F4609D05-B161-47A5-8040-F8D4BA086F06}"/>
    <cellStyle name="Style 1 2" xfId="14" xr:uid="{12F4F7C8-2AF4-4ECE-B508-77D0F784765F}"/>
    <cellStyle name="Style 1 2 2 2 3" xfId="31" xr:uid="{7FE4A07E-F80C-4B57-81E3-29A0E9348E3B}"/>
    <cellStyle name="百分比 2" xfId="10" xr:uid="{4F5A8048-CF39-4A6E-B3F8-FF3336D6FF3C}"/>
    <cellStyle name="百分比 3" xfId="23" xr:uid="{BCF4CD18-E038-4E10-8334-E6A5F85BFD75}"/>
    <cellStyle name="百分比 6" xfId="35" xr:uid="{15B5BED7-F300-4629-8705-29DA67C6DB75}"/>
    <cellStyle name="常规" xfId="0" builtinId="0"/>
    <cellStyle name="常规 2" xfId="12" xr:uid="{288722F3-AA4B-400C-B0D2-6E77E205F7BD}"/>
    <cellStyle name="常规 20" xfId="28" xr:uid="{86014D1C-24DD-40FE-806B-DFE4ABF82AF1}"/>
    <cellStyle name="常规 3" xfId="24" xr:uid="{4A39F590-C449-4961-9FB6-BFF50CE4E7D2}"/>
    <cellStyle name="常规 4" xfId="30" xr:uid="{5CA18903-FB2B-42DF-9922-4A23BA9635EA}"/>
    <cellStyle name="货币 2" xfId="16" xr:uid="{435C0053-9BCD-4684-8109-7C8080BB8927}"/>
    <cellStyle name="货币 5" xfId="34" xr:uid="{A0A1D490-58EE-47E5-814A-268E69744BA4}"/>
    <cellStyle name="千位分隔 2" xfId="22" xr:uid="{CA1952AF-9628-4E14-AC5C-682FCCE89EBF}"/>
    <cellStyle name="样式 1" xfId="27" xr:uid="{070B0D18-0974-40EC-A6A9-8155B56A43A0}"/>
    <cellStyle name="样式 1 2" xfId="2" xr:uid="{DC9B73B6-A1E9-48DB-83A0-64D6E1D16DDF}"/>
    <cellStyle name="样式 1 2 2" xfId="26" xr:uid="{E578FB85-3483-496D-82F7-A02DC44D42B5}"/>
    <cellStyle name="样式 1 2 2 5" xfId="21" xr:uid="{59A5AB7F-4415-4FAF-9229-E8BA424A6E25}"/>
    <cellStyle name="样式 1 2 3" xfId="32" xr:uid="{3BCE1E68-AA1B-46AA-A631-BF9AD8ED1493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rah.chen/AppData/Local/Microsoft/Windows/Temporary%20Internet%20Files/Content.Outlook/RBUPAN03/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D17"/>
  <sheetViews>
    <sheetView tabSelected="1" zoomScale="99" zoomScaleNormal="99" workbookViewId="0">
      <selection activeCell="G6" sqref="G6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14.85546875" style="2" customWidth="1"/>
    <col min="5" max="5" width="9.85546875" style="2" customWidth="1"/>
    <col min="6" max="6" width="15.5703125" style="2" customWidth="1"/>
    <col min="7" max="7" width="35.42578125" style="2" customWidth="1"/>
    <col min="8" max="8" width="47.5703125" style="2" customWidth="1"/>
    <col min="9" max="9" width="25.5703125" style="2" customWidth="1"/>
    <col min="10" max="10" width="13.5703125" style="2" customWidth="1"/>
    <col min="11" max="11" width="20.5703125" style="2" customWidth="1"/>
    <col min="12" max="12" width="37.28515625" style="2" customWidth="1"/>
    <col min="13" max="13" width="21.7109375" style="2" customWidth="1"/>
    <col min="14" max="14" width="14.85546875" style="2" customWidth="1"/>
    <col min="15" max="15" width="16.5703125" style="2" customWidth="1"/>
    <col min="16" max="17" width="8.85546875" style="2" customWidth="1"/>
    <col min="18" max="18" width="8.5703125" style="4" customWidth="1"/>
    <col min="19" max="19" width="9.42578125" style="2" customWidth="1"/>
    <col min="20" max="20" width="8.140625" style="44" customWidth="1"/>
    <col min="21" max="21" width="8.7109375" style="44" customWidth="1"/>
    <col min="22" max="22" width="7.140625" style="44" customWidth="1"/>
    <col min="23" max="23" width="9" style="38" customWidth="1"/>
    <col min="24" max="24" width="6.28515625" style="39" customWidth="1"/>
    <col min="25" max="25" width="10" style="47" customWidth="1"/>
    <col min="26" max="26" width="10" style="38" customWidth="1"/>
    <col min="27" max="27" width="9.85546875" style="39" customWidth="1"/>
    <col min="28" max="28" width="7.85546875" style="2" customWidth="1"/>
    <col min="29" max="29" width="8.85546875" style="4" customWidth="1"/>
    <col min="30" max="30" width="13.42578125" style="2" customWidth="1"/>
    <col min="31" max="31" width="8.42578125" style="3" customWidth="1"/>
    <col min="32" max="32" width="9" style="4" customWidth="1"/>
    <col min="33" max="33" width="8.42578125" style="4" customWidth="1"/>
    <col min="34" max="34" width="7.85546875" style="3" customWidth="1"/>
    <col min="35" max="35" width="8.28515625" style="4" customWidth="1"/>
    <col min="36" max="36" width="11.5703125" style="3" customWidth="1"/>
    <col min="37" max="37" width="10.85546875" style="4" customWidth="1"/>
    <col min="38" max="38" width="11.5703125" style="3" customWidth="1"/>
    <col min="39" max="39" width="10.85546875" style="4" customWidth="1"/>
    <col min="40" max="40" width="8.140625" style="3" customWidth="1"/>
    <col min="41" max="41" width="9.28515625" style="4" customWidth="1"/>
    <col min="42" max="42" width="8.140625" style="3" customWidth="1"/>
    <col min="43" max="43" width="9.28515625" style="4" customWidth="1"/>
    <col min="44" max="44" width="8.140625" style="3" customWidth="1"/>
    <col min="45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7.7109375" style="4" customWidth="1"/>
    <col min="51" max="51" width="12.140625" style="4" customWidth="1"/>
    <col min="52" max="52" width="9.140625" style="2" customWidth="1"/>
    <col min="53" max="53" width="12.7109375" style="2" customWidth="1"/>
    <col min="54" max="54" width="9.140625" style="2"/>
    <col min="55" max="55" width="11.5703125" style="4" customWidth="1"/>
    <col min="56" max="56" width="15" style="4" customWidth="1"/>
    <col min="57" max="16384" width="9.140625" style="2"/>
  </cols>
  <sheetData>
    <row r="1" spans="1:56" ht="68.099999999999994" customHeight="1" x14ac:dyDescent="0.25">
      <c r="A1" s="7" t="s">
        <v>6</v>
      </c>
      <c r="B1" s="7" t="s">
        <v>7</v>
      </c>
      <c r="C1" s="8" t="s">
        <v>8</v>
      </c>
      <c r="D1" s="9" t="s">
        <v>0</v>
      </c>
      <c r="E1" s="9" t="s">
        <v>2</v>
      </c>
      <c r="F1" s="10" t="s">
        <v>9</v>
      </c>
      <c r="G1" s="8" t="s">
        <v>10</v>
      </c>
      <c r="H1" s="11" t="s">
        <v>11</v>
      </c>
      <c r="I1" s="11" t="s">
        <v>12</v>
      </c>
      <c r="J1" s="11" t="s">
        <v>13</v>
      </c>
      <c r="K1" s="11" t="s">
        <v>59</v>
      </c>
      <c r="L1" s="11" t="s">
        <v>14</v>
      </c>
      <c r="M1" s="11" t="s">
        <v>15</v>
      </c>
      <c r="N1" s="8" t="s">
        <v>16</v>
      </c>
      <c r="O1" s="8" t="s">
        <v>17</v>
      </c>
      <c r="P1" s="11" t="s">
        <v>18</v>
      </c>
      <c r="Q1" s="40" t="s">
        <v>57</v>
      </c>
      <c r="R1" s="12" t="s">
        <v>19</v>
      </c>
      <c r="S1" s="13" t="s">
        <v>1</v>
      </c>
      <c r="T1" s="42" t="s">
        <v>20</v>
      </c>
      <c r="U1" s="42" t="s">
        <v>21</v>
      </c>
      <c r="V1" s="42" t="s">
        <v>22</v>
      </c>
      <c r="W1" s="14" t="s">
        <v>23</v>
      </c>
      <c r="X1" s="15" t="s">
        <v>24</v>
      </c>
      <c r="Y1" s="46" t="s">
        <v>25</v>
      </c>
      <c r="Z1" s="16" t="s">
        <v>26</v>
      </c>
      <c r="AA1" s="17" t="s">
        <v>27</v>
      </c>
      <c r="AB1" s="7" t="s">
        <v>28</v>
      </c>
      <c r="AC1" s="18" t="s">
        <v>29</v>
      </c>
      <c r="AD1" s="7" t="s">
        <v>30</v>
      </c>
      <c r="AE1" s="19" t="s">
        <v>31</v>
      </c>
      <c r="AF1" s="20" t="s">
        <v>32</v>
      </c>
      <c r="AG1" s="18" t="s">
        <v>33</v>
      </c>
      <c r="AH1" s="19" t="s">
        <v>34</v>
      </c>
      <c r="AI1" s="18" t="s">
        <v>35</v>
      </c>
      <c r="AJ1" s="19" t="s">
        <v>36</v>
      </c>
      <c r="AK1" s="18" t="s">
        <v>37</v>
      </c>
      <c r="AL1" s="19" t="s">
        <v>38</v>
      </c>
      <c r="AM1" s="18" t="s">
        <v>39</v>
      </c>
      <c r="AN1" s="19" t="s">
        <v>52</v>
      </c>
      <c r="AO1" s="18" t="s">
        <v>53</v>
      </c>
      <c r="AP1" s="19" t="s">
        <v>54</v>
      </c>
      <c r="AQ1" s="18" t="s">
        <v>55</v>
      </c>
      <c r="AR1" s="19" t="s">
        <v>40</v>
      </c>
      <c r="AS1" s="18" t="s">
        <v>41</v>
      </c>
      <c r="AT1" s="19" t="s">
        <v>42</v>
      </c>
      <c r="AU1" s="18" t="s">
        <v>43</v>
      </c>
      <c r="AV1" s="18" t="s">
        <v>44</v>
      </c>
      <c r="AW1" s="21" t="s">
        <v>45</v>
      </c>
      <c r="AX1" s="22" t="s">
        <v>46</v>
      </c>
      <c r="AY1" s="23" t="s">
        <v>56</v>
      </c>
      <c r="AZ1" s="24" t="s">
        <v>47</v>
      </c>
      <c r="BA1" s="22" t="s">
        <v>48</v>
      </c>
      <c r="BB1" s="7" t="s">
        <v>49</v>
      </c>
      <c r="BC1" s="18" t="s">
        <v>50</v>
      </c>
      <c r="BD1" s="18" t="s">
        <v>51</v>
      </c>
    </row>
    <row r="2" spans="1:56" ht="15" customHeight="1" x14ac:dyDescent="0.25">
      <c r="A2" s="32">
        <v>1</v>
      </c>
      <c r="B2" s="33"/>
      <c r="C2" s="33"/>
      <c r="D2" s="25" t="s">
        <v>4</v>
      </c>
      <c r="E2" s="25"/>
      <c r="F2" s="25" t="s">
        <v>58</v>
      </c>
      <c r="G2" s="26" t="s">
        <v>85</v>
      </c>
      <c r="H2" s="25" t="s">
        <v>86</v>
      </c>
      <c r="I2" s="26" t="s">
        <v>61</v>
      </c>
      <c r="J2" s="25" t="s">
        <v>62</v>
      </c>
      <c r="K2" s="25" t="s">
        <v>63</v>
      </c>
      <c r="L2" s="33" t="s">
        <v>64</v>
      </c>
      <c r="M2" s="33" t="s">
        <v>87</v>
      </c>
      <c r="N2" s="48" t="s">
        <v>88</v>
      </c>
      <c r="O2" s="48" t="s">
        <v>84</v>
      </c>
      <c r="P2" s="25" t="s">
        <v>5</v>
      </c>
      <c r="Q2" s="41"/>
      <c r="R2" s="34">
        <v>7.05</v>
      </c>
      <c r="S2" s="25" t="s">
        <v>3</v>
      </c>
      <c r="T2" s="43">
        <v>60</v>
      </c>
      <c r="U2" s="43">
        <v>31.5</v>
      </c>
      <c r="V2" s="43">
        <v>17</v>
      </c>
      <c r="W2" s="35">
        <v>4.6500000000000004</v>
      </c>
      <c r="X2" s="5">
        <v>4</v>
      </c>
      <c r="Y2" s="45">
        <f>IF(T2="","",T2*U2*V2/1000000)</f>
        <v>3.2129999999999999E-2</v>
      </c>
      <c r="Z2" s="35">
        <v>65</v>
      </c>
      <c r="AA2" s="27">
        <f>IF(X2="","",Z2/Y2*X2)</f>
        <v>8092</v>
      </c>
      <c r="AB2" s="33">
        <v>4200</v>
      </c>
      <c r="AC2" s="30">
        <f>IF(ISERROR(AB2/AA2),"",AB2/AA2)</f>
        <v>0.52</v>
      </c>
      <c r="AD2" s="33" t="s">
        <v>69</v>
      </c>
      <c r="AE2" s="36">
        <v>0.215</v>
      </c>
      <c r="AF2" s="30">
        <f t="shared" ref="AF2:AF16" si="0">IF(ISERROR(R2*AE2),"",R2*AE2)</f>
        <v>1.52</v>
      </c>
      <c r="AG2" s="30">
        <f t="shared" ref="AG2:AG16" si="1">IF(ISERROR(R2+AC2+AF2),"",R2+AC2+AF2)</f>
        <v>9.09</v>
      </c>
      <c r="AH2" s="29">
        <v>0.05</v>
      </c>
      <c r="AI2" s="30">
        <f t="shared" ref="AI2:AI16" si="2">IF(ISERROR(AY2*AH2),"",AY2*AH2)</f>
        <v>0.88</v>
      </c>
      <c r="AJ2" s="36">
        <v>0.1</v>
      </c>
      <c r="AK2" s="28">
        <f t="shared" ref="AK2:AK16" si="3">IF(ISERROR(AY2*AJ2),"",AY2*AJ2)</f>
        <v>1.76</v>
      </c>
      <c r="AL2" s="36">
        <v>0.08</v>
      </c>
      <c r="AM2" s="30">
        <f t="shared" ref="AM2:AM16" si="4">IF(ISERROR(AY2*AL2),"",AY2*AL2)</f>
        <v>1.41</v>
      </c>
      <c r="AN2" s="36">
        <v>0.05</v>
      </c>
      <c r="AO2" s="28">
        <f>IF(ISERROR(AY2*AN2),"",AY2*AN2)</f>
        <v>0.88</v>
      </c>
      <c r="AP2" s="36">
        <v>7.0000000000000007E-2</v>
      </c>
      <c r="AQ2" s="28">
        <f>IF(ISERROR(AY2*AP2),"",AY2*AP2)</f>
        <v>1.23</v>
      </c>
      <c r="AR2" s="36">
        <v>0</v>
      </c>
      <c r="AS2" s="28">
        <f>IF(ISERROR(AY2*AR2),"",AY2*AR2)</f>
        <v>0</v>
      </c>
      <c r="AT2" s="36">
        <v>0</v>
      </c>
      <c r="AU2" s="28">
        <f t="shared" ref="AU2:AU16" si="5">IF(ISERROR(R2*AT2),"",R2*AT2)</f>
        <v>0</v>
      </c>
      <c r="AV2" s="28">
        <f>IF(ISERROR(AI2+AK2+AM2+AO2+AQ2+AS2+AU2),"",AI2+AK2+AM2+AO2+AQ2+AS2+AU2)</f>
        <v>6.16</v>
      </c>
      <c r="AW2" s="30">
        <f t="shared" ref="AW2:AW16" si="6">IF(ISERROR(AG2+AV2),"",AG2+AV2)</f>
        <v>15.25</v>
      </c>
      <c r="AX2" s="37">
        <f t="shared" ref="AX2:AX16" si="7">IF(ISERROR((AY2-AW2)/AY2),"",(AY2-AW2)/AY2)</f>
        <v>0.13300000000000001</v>
      </c>
      <c r="AY2" s="6">
        <v>17.59</v>
      </c>
      <c r="AZ2" s="6">
        <v>31.99</v>
      </c>
      <c r="BA2" s="31">
        <f>IF(ISERROR((AZ2-AY2)/AZ2),"",(AZ2-AY2)/AZ2)</f>
        <v>0.4501</v>
      </c>
      <c r="BB2" s="5"/>
      <c r="BC2" s="28">
        <f t="shared" ref="BC2:BC16" si="8">IF(ISERROR(AW2*BB2),"",AW2*BB2)</f>
        <v>0</v>
      </c>
      <c r="BD2" s="30">
        <f t="shared" ref="BD2:BD16" si="9">IF(ISERROR(AY2*BB2),"",AY2*BB2)</f>
        <v>0</v>
      </c>
    </row>
    <row r="3" spans="1:56" ht="15" customHeight="1" x14ac:dyDescent="0.25">
      <c r="A3" s="32">
        <v>2</v>
      </c>
      <c r="B3" s="33"/>
      <c r="C3" s="33"/>
      <c r="D3" s="25" t="s">
        <v>4</v>
      </c>
      <c r="E3" s="25"/>
      <c r="F3" s="25" t="s">
        <v>58</v>
      </c>
      <c r="G3" s="26" t="s">
        <v>85</v>
      </c>
      <c r="H3" s="25" t="s">
        <v>86</v>
      </c>
      <c r="I3" s="26" t="s">
        <v>61</v>
      </c>
      <c r="J3" s="25" t="s">
        <v>62</v>
      </c>
      <c r="K3" s="25" t="s">
        <v>63</v>
      </c>
      <c r="L3" s="33" t="s">
        <v>65</v>
      </c>
      <c r="M3" s="33" t="s">
        <v>87</v>
      </c>
      <c r="N3" s="48" t="s">
        <v>89</v>
      </c>
      <c r="O3" s="48" t="s">
        <v>83</v>
      </c>
      <c r="P3" s="25" t="s">
        <v>5</v>
      </c>
      <c r="Q3" s="41"/>
      <c r="R3" s="34">
        <v>7.2</v>
      </c>
      <c r="S3" s="25" t="s">
        <v>3</v>
      </c>
      <c r="T3" s="43">
        <v>60</v>
      </c>
      <c r="U3" s="43">
        <v>31.5</v>
      </c>
      <c r="V3" s="43">
        <v>17</v>
      </c>
      <c r="W3" s="35">
        <v>4.8499999999999996</v>
      </c>
      <c r="X3" s="5">
        <v>4</v>
      </c>
      <c r="Y3" s="45">
        <f t="shared" ref="Y3:Y16" si="10">IF(T3="","",T3*U3*V3/1000000)</f>
        <v>3.2129999999999999E-2</v>
      </c>
      <c r="Z3" s="35">
        <v>65</v>
      </c>
      <c r="AA3" s="27">
        <f t="shared" ref="AA3:AA16" si="11">IF(X3="","",Z3/Y3*X3)</f>
        <v>8092</v>
      </c>
      <c r="AB3" s="33">
        <v>4200</v>
      </c>
      <c r="AC3" s="30">
        <f t="shared" ref="AC3:AC16" si="12">IF(ISERROR(AB3/AA3),"",AB3/AA3)</f>
        <v>0.52</v>
      </c>
      <c r="AD3" s="33" t="s">
        <v>69</v>
      </c>
      <c r="AE3" s="36">
        <v>0.215</v>
      </c>
      <c r="AF3" s="30">
        <f t="shared" si="0"/>
        <v>1.55</v>
      </c>
      <c r="AG3" s="30">
        <f t="shared" si="1"/>
        <v>9.27</v>
      </c>
      <c r="AH3" s="29">
        <v>0.05</v>
      </c>
      <c r="AI3" s="30">
        <f t="shared" si="2"/>
        <v>0.88</v>
      </c>
      <c r="AJ3" s="36">
        <v>0.1</v>
      </c>
      <c r="AK3" s="28">
        <f t="shared" si="3"/>
        <v>1.76</v>
      </c>
      <c r="AL3" s="36">
        <v>0.08</v>
      </c>
      <c r="AM3" s="30">
        <f t="shared" si="4"/>
        <v>1.41</v>
      </c>
      <c r="AN3" s="36">
        <v>0.05</v>
      </c>
      <c r="AO3" s="28">
        <f t="shared" ref="AO3:AO16" si="13">IF(ISERROR(AY3*AN3),"",AY3*AN3)</f>
        <v>0.88</v>
      </c>
      <c r="AP3" s="36">
        <v>7.0000000000000007E-2</v>
      </c>
      <c r="AQ3" s="28">
        <f t="shared" ref="AQ3:AQ16" si="14">IF(ISERROR(AY3*AP3),"",AY3*AP3)</f>
        <v>1.23</v>
      </c>
      <c r="AR3" s="36">
        <v>0</v>
      </c>
      <c r="AS3" s="28">
        <f t="shared" ref="AS3:AS16" si="15">IF(ISERROR(AY3*AR3),"",AY3*AR3)</f>
        <v>0</v>
      </c>
      <c r="AT3" s="36">
        <v>0</v>
      </c>
      <c r="AU3" s="28">
        <f t="shared" si="5"/>
        <v>0</v>
      </c>
      <c r="AV3" s="28">
        <f t="shared" ref="AV3:AV16" si="16">IF(ISERROR(AI3+AK3+AM3+AO3+AQ3+AS3+AU3),"",AI3+AK3+AM3+AO3+AQ3+AS3+AU3)</f>
        <v>6.16</v>
      </c>
      <c r="AW3" s="30">
        <f t="shared" si="6"/>
        <v>15.43</v>
      </c>
      <c r="AX3" s="37">
        <f t="shared" si="7"/>
        <v>0.12280000000000001</v>
      </c>
      <c r="AY3" s="6">
        <v>17.59</v>
      </c>
      <c r="AZ3" s="6">
        <v>31.99</v>
      </c>
      <c r="BA3" s="31">
        <f t="shared" ref="BA3:BA16" si="17">IF(ISERROR((AZ3-AY3)/AZ3),"",(AZ3-AY3)/AZ3)</f>
        <v>0.4501</v>
      </c>
      <c r="BB3" s="5"/>
      <c r="BC3" s="28">
        <f t="shared" si="8"/>
        <v>0</v>
      </c>
      <c r="BD3" s="30">
        <f t="shared" si="9"/>
        <v>0</v>
      </c>
    </row>
    <row r="4" spans="1:56" ht="15" customHeight="1" x14ac:dyDescent="0.25">
      <c r="A4" s="32">
        <v>3</v>
      </c>
      <c r="B4" s="33"/>
      <c r="C4" s="33"/>
      <c r="D4" s="25" t="s">
        <v>4</v>
      </c>
      <c r="E4" s="25"/>
      <c r="F4" s="25" t="s">
        <v>58</v>
      </c>
      <c r="G4" s="26" t="s">
        <v>85</v>
      </c>
      <c r="H4" s="25" t="s">
        <v>60</v>
      </c>
      <c r="I4" s="26" t="s">
        <v>61</v>
      </c>
      <c r="J4" s="25" t="s">
        <v>62</v>
      </c>
      <c r="K4" s="25" t="s">
        <v>63</v>
      </c>
      <c r="L4" s="33" t="s">
        <v>66</v>
      </c>
      <c r="M4" s="33" t="s">
        <v>87</v>
      </c>
      <c r="N4" s="48" t="s">
        <v>90</v>
      </c>
      <c r="O4" s="48" t="s">
        <v>82</v>
      </c>
      <c r="P4" s="25" t="s">
        <v>5</v>
      </c>
      <c r="Q4" s="41"/>
      <c r="R4" s="34">
        <v>8.99</v>
      </c>
      <c r="S4" s="25" t="s">
        <v>3</v>
      </c>
      <c r="T4" s="43">
        <v>60</v>
      </c>
      <c r="U4" s="43">
        <v>31.5</v>
      </c>
      <c r="V4" s="43">
        <v>22</v>
      </c>
      <c r="W4" s="35">
        <v>5.78</v>
      </c>
      <c r="X4" s="5">
        <v>4</v>
      </c>
      <c r="Y4" s="45">
        <f t="shared" si="10"/>
        <v>4.1579999999999999E-2</v>
      </c>
      <c r="Z4" s="35">
        <v>65</v>
      </c>
      <c r="AA4" s="27">
        <f t="shared" si="11"/>
        <v>6253</v>
      </c>
      <c r="AB4" s="33">
        <v>4200</v>
      </c>
      <c r="AC4" s="30">
        <f t="shared" si="12"/>
        <v>0.67</v>
      </c>
      <c r="AD4" s="33" t="s">
        <v>69</v>
      </c>
      <c r="AE4" s="36">
        <v>0.215</v>
      </c>
      <c r="AF4" s="30">
        <f t="shared" si="0"/>
        <v>1.93</v>
      </c>
      <c r="AG4" s="30">
        <f t="shared" si="1"/>
        <v>11.59</v>
      </c>
      <c r="AH4" s="29">
        <v>0.05</v>
      </c>
      <c r="AI4" s="30">
        <f t="shared" si="2"/>
        <v>1.08</v>
      </c>
      <c r="AJ4" s="36">
        <v>0.1</v>
      </c>
      <c r="AK4" s="28">
        <f t="shared" si="3"/>
        <v>2.16</v>
      </c>
      <c r="AL4" s="36">
        <v>0.08</v>
      </c>
      <c r="AM4" s="30">
        <f t="shared" si="4"/>
        <v>1.73</v>
      </c>
      <c r="AN4" s="36">
        <v>0.05</v>
      </c>
      <c r="AO4" s="28">
        <f t="shared" si="13"/>
        <v>1.08</v>
      </c>
      <c r="AP4" s="36">
        <v>7.0000000000000007E-2</v>
      </c>
      <c r="AQ4" s="28">
        <f t="shared" si="14"/>
        <v>1.51</v>
      </c>
      <c r="AR4" s="36">
        <v>0</v>
      </c>
      <c r="AS4" s="28">
        <f t="shared" si="15"/>
        <v>0</v>
      </c>
      <c r="AT4" s="36">
        <v>0</v>
      </c>
      <c r="AU4" s="28">
        <f t="shared" si="5"/>
        <v>0</v>
      </c>
      <c r="AV4" s="28">
        <f t="shared" si="16"/>
        <v>7.56</v>
      </c>
      <c r="AW4" s="30">
        <f t="shared" si="6"/>
        <v>19.149999999999999</v>
      </c>
      <c r="AX4" s="37">
        <f t="shared" si="7"/>
        <v>0.113</v>
      </c>
      <c r="AY4" s="6">
        <v>21.59</v>
      </c>
      <c r="AZ4" s="6">
        <v>35.99</v>
      </c>
      <c r="BA4" s="31">
        <f t="shared" si="17"/>
        <v>0.40010000000000001</v>
      </c>
      <c r="BB4" s="5"/>
      <c r="BC4" s="28">
        <f t="shared" si="8"/>
        <v>0</v>
      </c>
      <c r="BD4" s="30">
        <f t="shared" si="9"/>
        <v>0</v>
      </c>
    </row>
    <row r="5" spans="1:56" ht="15" customHeight="1" x14ac:dyDescent="0.25">
      <c r="A5" s="32">
        <v>4</v>
      </c>
      <c r="B5" s="33"/>
      <c r="C5" s="33"/>
      <c r="D5" s="25" t="s">
        <v>4</v>
      </c>
      <c r="E5" s="25"/>
      <c r="F5" s="25" t="s">
        <v>58</v>
      </c>
      <c r="G5" s="26" t="s">
        <v>85</v>
      </c>
      <c r="H5" s="25" t="s">
        <v>60</v>
      </c>
      <c r="I5" s="26" t="s">
        <v>61</v>
      </c>
      <c r="J5" s="25" t="s">
        <v>62</v>
      </c>
      <c r="K5" s="25" t="s">
        <v>63</v>
      </c>
      <c r="L5" s="33" t="s">
        <v>67</v>
      </c>
      <c r="M5" s="33" t="s">
        <v>87</v>
      </c>
      <c r="N5" s="48" t="s">
        <v>91</v>
      </c>
      <c r="O5" s="48" t="s">
        <v>81</v>
      </c>
      <c r="P5" s="25" t="s">
        <v>5</v>
      </c>
      <c r="Q5" s="41"/>
      <c r="R5" s="34">
        <v>10.15</v>
      </c>
      <c r="S5" s="25" t="s">
        <v>3</v>
      </c>
      <c r="T5" s="43">
        <v>60</v>
      </c>
      <c r="U5" s="43">
        <v>31.5</v>
      </c>
      <c r="V5" s="43">
        <v>25</v>
      </c>
      <c r="W5" s="35">
        <v>6.18</v>
      </c>
      <c r="X5" s="5">
        <v>4</v>
      </c>
      <c r="Y5" s="45">
        <f t="shared" si="10"/>
        <v>4.725E-2</v>
      </c>
      <c r="Z5" s="35">
        <v>65</v>
      </c>
      <c r="AA5" s="27">
        <f t="shared" si="11"/>
        <v>5503</v>
      </c>
      <c r="AB5" s="33">
        <v>4200</v>
      </c>
      <c r="AC5" s="30">
        <f t="shared" si="12"/>
        <v>0.76</v>
      </c>
      <c r="AD5" s="33" t="s">
        <v>69</v>
      </c>
      <c r="AE5" s="36">
        <v>0.215</v>
      </c>
      <c r="AF5" s="30">
        <f t="shared" si="0"/>
        <v>2.1800000000000002</v>
      </c>
      <c r="AG5" s="30">
        <f t="shared" si="1"/>
        <v>13.09</v>
      </c>
      <c r="AH5" s="29">
        <v>0.05</v>
      </c>
      <c r="AI5" s="30">
        <f t="shared" si="2"/>
        <v>1.2</v>
      </c>
      <c r="AJ5" s="36">
        <v>0.1</v>
      </c>
      <c r="AK5" s="28">
        <f t="shared" si="3"/>
        <v>2.4</v>
      </c>
      <c r="AL5" s="36">
        <v>0.08</v>
      </c>
      <c r="AM5" s="30">
        <f t="shared" si="4"/>
        <v>1.92</v>
      </c>
      <c r="AN5" s="36">
        <v>0.05</v>
      </c>
      <c r="AO5" s="28">
        <f t="shared" si="13"/>
        <v>1.2</v>
      </c>
      <c r="AP5" s="36">
        <v>7.0000000000000007E-2</v>
      </c>
      <c r="AQ5" s="28">
        <f t="shared" si="14"/>
        <v>1.68</v>
      </c>
      <c r="AR5" s="36">
        <v>0</v>
      </c>
      <c r="AS5" s="28">
        <f t="shared" si="15"/>
        <v>0</v>
      </c>
      <c r="AT5" s="36">
        <v>0</v>
      </c>
      <c r="AU5" s="28">
        <f t="shared" si="5"/>
        <v>0</v>
      </c>
      <c r="AV5" s="28">
        <f t="shared" si="16"/>
        <v>8.4</v>
      </c>
      <c r="AW5" s="30">
        <f t="shared" si="6"/>
        <v>21.49</v>
      </c>
      <c r="AX5" s="37">
        <f t="shared" si="7"/>
        <v>0.1042</v>
      </c>
      <c r="AY5" s="6">
        <v>23.99</v>
      </c>
      <c r="AZ5" s="6">
        <v>39.99</v>
      </c>
      <c r="BA5" s="31">
        <f t="shared" si="17"/>
        <v>0.40010000000000001</v>
      </c>
      <c r="BB5" s="5"/>
      <c r="BC5" s="28">
        <f t="shared" si="8"/>
        <v>0</v>
      </c>
      <c r="BD5" s="30">
        <f t="shared" si="9"/>
        <v>0</v>
      </c>
    </row>
    <row r="6" spans="1:56" ht="15" customHeight="1" x14ac:dyDescent="0.25">
      <c r="A6" s="32">
        <v>5</v>
      </c>
      <c r="B6" s="33"/>
      <c r="C6" s="33"/>
      <c r="D6" s="25" t="s">
        <v>4</v>
      </c>
      <c r="E6" s="25"/>
      <c r="F6" s="25" t="s">
        <v>58</v>
      </c>
      <c r="G6" s="26" t="s">
        <v>85</v>
      </c>
      <c r="H6" s="25" t="s">
        <v>60</v>
      </c>
      <c r="I6" s="26" t="s">
        <v>61</v>
      </c>
      <c r="J6" s="25" t="s">
        <v>62</v>
      </c>
      <c r="K6" s="25" t="s">
        <v>63</v>
      </c>
      <c r="L6" s="33" t="s">
        <v>68</v>
      </c>
      <c r="M6" s="33" t="s">
        <v>87</v>
      </c>
      <c r="N6" s="48" t="s">
        <v>92</v>
      </c>
      <c r="O6" s="48" t="s">
        <v>80</v>
      </c>
      <c r="P6" s="25" t="s">
        <v>5</v>
      </c>
      <c r="Q6" s="41"/>
      <c r="R6" s="34">
        <v>11.82</v>
      </c>
      <c r="S6" s="25" t="s">
        <v>3</v>
      </c>
      <c r="T6" s="43">
        <v>60</v>
      </c>
      <c r="U6" s="43">
        <v>31.5</v>
      </c>
      <c r="V6" s="43">
        <v>30</v>
      </c>
      <c r="W6" s="35">
        <v>7.28</v>
      </c>
      <c r="X6" s="5">
        <v>4</v>
      </c>
      <c r="Y6" s="45">
        <f t="shared" si="10"/>
        <v>5.67E-2</v>
      </c>
      <c r="Z6" s="35">
        <v>65</v>
      </c>
      <c r="AA6" s="27">
        <f t="shared" si="11"/>
        <v>4586</v>
      </c>
      <c r="AB6" s="33">
        <v>4200</v>
      </c>
      <c r="AC6" s="30">
        <f t="shared" si="12"/>
        <v>0.92</v>
      </c>
      <c r="AD6" s="33" t="s">
        <v>69</v>
      </c>
      <c r="AE6" s="36">
        <v>0.215</v>
      </c>
      <c r="AF6" s="30">
        <f t="shared" si="0"/>
        <v>2.54</v>
      </c>
      <c r="AG6" s="30">
        <f t="shared" si="1"/>
        <v>15.28</v>
      </c>
      <c r="AH6" s="29">
        <v>0.05</v>
      </c>
      <c r="AI6" s="30">
        <f t="shared" si="2"/>
        <v>1.35</v>
      </c>
      <c r="AJ6" s="36">
        <v>0.1</v>
      </c>
      <c r="AK6" s="28">
        <f t="shared" si="3"/>
        <v>2.7</v>
      </c>
      <c r="AL6" s="36">
        <v>0.08</v>
      </c>
      <c r="AM6" s="30">
        <f t="shared" si="4"/>
        <v>2.16</v>
      </c>
      <c r="AN6" s="36">
        <v>0.05</v>
      </c>
      <c r="AO6" s="28">
        <f t="shared" si="13"/>
        <v>1.35</v>
      </c>
      <c r="AP6" s="36">
        <v>7.0000000000000007E-2</v>
      </c>
      <c r="AQ6" s="28">
        <f t="shared" si="14"/>
        <v>1.89</v>
      </c>
      <c r="AR6" s="36">
        <v>0</v>
      </c>
      <c r="AS6" s="28">
        <f t="shared" si="15"/>
        <v>0</v>
      </c>
      <c r="AT6" s="36">
        <v>0</v>
      </c>
      <c r="AU6" s="28">
        <f t="shared" si="5"/>
        <v>0</v>
      </c>
      <c r="AV6" s="28">
        <f t="shared" si="16"/>
        <v>9.4499999999999993</v>
      </c>
      <c r="AW6" s="30">
        <f t="shared" si="6"/>
        <v>24.73</v>
      </c>
      <c r="AX6" s="37">
        <f t="shared" si="7"/>
        <v>8.3699999999999997E-2</v>
      </c>
      <c r="AY6" s="6">
        <v>26.99</v>
      </c>
      <c r="AZ6" s="6">
        <v>44.99</v>
      </c>
      <c r="BA6" s="31">
        <f t="shared" si="17"/>
        <v>0.40010000000000001</v>
      </c>
      <c r="BB6" s="5"/>
      <c r="BC6" s="28">
        <f t="shared" si="8"/>
        <v>0</v>
      </c>
      <c r="BD6" s="30">
        <f t="shared" si="9"/>
        <v>0</v>
      </c>
    </row>
    <row r="7" spans="1:56" ht="15" customHeight="1" x14ac:dyDescent="0.25">
      <c r="A7" s="32">
        <v>6</v>
      </c>
      <c r="B7" s="33"/>
      <c r="C7" s="33"/>
      <c r="D7" s="25" t="s">
        <v>4</v>
      </c>
      <c r="E7" s="25"/>
      <c r="F7" s="25" t="s">
        <v>58</v>
      </c>
      <c r="G7" s="26" t="s">
        <v>85</v>
      </c>
      <c r="H7" s="25" t="s">
        <v>86</v>
      </c>
      <c r="I7" s="26" t="s">
        <v>61</v>
      </c>
      <c r="J7" s="25" t="s">
        <v>62</v>
      </c>
      <c r="K7" s="25" t="s">
        <v>63</v>
      </c>
      <c r="L7" s="33" t="s">
        <v>64</v>
      </c>
      <c r="M7" s="33" t="s">
        <v>103</v>
      </c>
      <c r="N7" s="48" t="s">
        <v>93</v>
      </c>
      <c r="O7" s="48" t="s">
        <v>79</v>
      </c>
      <c r="P7" s="25" t="s">
        <v>5</v>
      </c>
      <c r="Q7" s="41"/>
      <c r="R7" s="34">
        <v>7.05</v>
      </c>
      <c r="S7" s="25" t="s">
        <v>3</v>
      </c>
      <c r="T7" s="43">
        <v>60</v>
      </c>
      <c r="U7" s="43">
        <v>31.5</v>
      </c>
      <c r="V7" s="43">
        <v>17</v>
      </c>
      <c r="W7" s="35">
        <v>7.28</v>
      </c>
      <c r="X7" s="5">
        <v>4</v>
      </c>
      <c r="Y7" s="45">
        <f t="shared" si="10"/>
        <v>3.2129999999999999E-2</v>
      </c>
      <c r="Z7" s="35">
        <v>65</v>
      </c>
      <c r="AA7" s="27">
        <f t="shared" si="11"/>
        <v>8092</v>
      </c>
      <c r="AB7" s="33">
        <v>4200</v>
      </c>
      <c r="AC7" s="30">
        <f t="shared" si="12"/>
        <v>0.52</v>
      </c>
      <c r="AD7" s="33" t="s">
        <v>69</v>
      </c>
      <c r="AE7" s="36">
        <v>0.215</v>
      </c>
      <c r="AF7" s="30">
        <f t="shared" si="0"/>
        <v>1.52</v>
      </c>
      <c r="AG7" s="30">
        <f t="shared" si="1"/>
        <v>9.09</v>
      </c>
      <c r="AH7" s="29">
        <v>0.05</v>
      </c>
      <c r="AI7" s="30">
        <f t="shared" si="2"/>
        <v>0.88</v>
      </c>
      <c r="AJ7" s="36">
        <v>0.1</v>
      </c>
      <c r="AK7" s="28">
        <f t="shared" si="3"/>
        <v>1.76</v>
      </c>
      <c r="AL7" s="36">
        <v>0.08</v>
      </c>
      <c r="AM7" s="30">
        <f t="shared" si="4"/>
        <v>1.41</v>
      </c>
      <c r="AN7" s="36">
        <v>0.05</v>
      </c>
      <c r="AO7" s="28">
        <f t="shared" si="13"/>
        <v>0.88</v>
      </c>
      <c r="AP7" s="36">
        <v>7.0000000000000007E-2</v>
      </c>
      <c r="AQ7" s="28">
        <f t="shared" si="14"/>
        <v>1.23</v>
      </c>
      <c r="AR7" s="36">
        <v>0</v>
      </c>
      <c r="AS7" s="28">
        <f t="shared" si="15"/>
        <v>0</v>
      </c>
      <c r="AT7" s="36">
        <v>0</v>
      </c>
      <c r="AU7" s="28">
        <f t="shared" si="5"/>
        <v>0</v>
      </c>
      <c r="AV7" s="28">
        <f t="shared" si="16"/>
        <v>6.16</v>
      </c>
      <c r="AW7" s="30">
        <f t="shared" si="6"/>
        <v>15.25</v>
      </c>
      <c r="AX7" s="37">
        <f t="shared" si="7"/>
        <v>0.13300000000000001</v>
      </c>
      <c r="AY7" s="6">
        <v>17.59</v>
      </c>
      <c r="AZ7" s="6">
        <v>31.99</v>
      </c>
      <c r="BA7" s="31">
        <f t="shared" si="17"/>
        <v>0.4501</v>
      </c>
      <c r="BB7" s="5"/>
      <c r="BC7" s="28">
        <f t="shared" si="8"/>
        <v>0</v>
      </c>
      <c r="BD7" s="30">
        <f t="shared" si="9"/>
        <v>0</v>
      </c>
    </row>
    <row r="8" spans="1:56" ht="15" customHeight="1" x14ac:dyDescent="0.25">
      <c r="A8" s="32">
        <v>7</v>
      </c>
      <c r="B8" s="33"/>
      <c r="C8" s="33"/>
      <c r="D8" s="25" t="s">
        <v>4</v>
      </c>
      <c r="E8" s="25"/>
      <c r="F8" s="25" t="s">
        <v>58</v>
      </c>
      <c r="G8" s="26" t="s">
        <v>85</v>
      </c>
      <c r="H8" s="25" t="s">
        <v>86</v>
      </c>
      <c r="I8" s="26" t="s">
        <v>61</v>
      </c>
      <c r="J8" s="25" t="s">
        <v>62</v>
      </c>
      <c r="K8" s="25" t="s">
        <v>63</v>
      </c>
      <c r="L8" s="33" t="s">
        <v>65</v>
      </c>
      <c r="M8" s="33" t="s">
        <v>103</v>
      </c>
      <c r="N8" s="48" t="s">
        <v>94</v>
      </c>
      <c r="O8" s="48" t="s">
        <v>78</v>
      </c>
      <c r="P8" s="25" t="s">
        <v>5</v>
      </c>
      <c r="Q8" s="41"/>
      <c r="R8" s="34">
        <v>7.2</v>
      </c>
      <c r="S8" s="25" t="s">
        <v>3</v>
      </c>
      <c r="T8" s="43">
        <v>60</v>
      </c>
      <c r="U8" s="43">
        <v>31.5</v>
      </c>
      <c r="V8" s="43">
        <v>17</v>
      </c>
      <c r="W8" s="35">
        <v>4.6500000000000004</v>
      </c>
      <c r="X8" s="5">
        <v>4</v>
      </c>
      <c r="Y8" s="45">
        <f t="shared" si="10"/>
        <v>3.2129999999999999E-2</v>
      </c>
      <c r="Z8" s="35">
        <v>65</v>
      </c>
      <c r="AA8" s="27">
        <f t="shared" si="11"/>
        <v>8092</v>
      </c>
      <c r="AB8" s="33">
        <v>4200</v>
      </c>
      <c r="AC8" s="30">
        <f t="shared" si="12"/>
        <v>0.52</v>
      </c>
      <c r="AD8" s="33" t="s">
        <v>69</v>
      </c>
      <c r="AE8" s="36">
        <v>0.215</v>
      </c>
      <c r="AF8" s="30">
        <f t="shared" si="0"/>
        <v>1.55</v>
      </c>
      <c r="AG8" s="30">
        <f t="shared" si="1"/>
        <v>9.27</v>
      </c>
      <c r="AH8" s="29">
        <v>0.05</v>
      </c>
      <c r="AI8" s="30">
        <f t="shared" si="2"/>
        <v>0.88</v>
      </c>
      <c r="AJ8" s="36">
        <v>0.1</v>
      </c>
      <c r="AK8" s="28">
        <f t="shared" si="3"/>
        <v>1.76</v>
      </c>
      <c r="AL8" s="36">
        <v>0.08</v>
      </c>
      <c r="AM8" s="30">
        <f t="shared" si="4"/>
        <v>1.41</v>
      </c>
      <c r="AN8" s="36">
        <v>0.05</v>
      </c>
      <c r="AO8" s="28">
        <f t="shared" si="13"/>
        <v>0.88</v>
      </c>
      <c r="AP8" s="36">
        <v>7.0000000000000007E-2</v>
      </c>
      <c r="AQ8" s="28">
        <f t="shared" si="14"/>
        <v>1.23</v>
      </c>
      <c r="AR8" s="36">
        <v>0</v>
      </c>
      <c r="AS8" s="28">
        <f t="shared" si="15"/>
        <v>0</v>
      </c>
      <c r="AT8" s="36">
        <v>0</v>
      </c>
      <c r="AU8" s="28">
        <f t="shared" si="5"/>
        <v>0</v>
      </c>
      <c r="AV8" s="28">
        <f t="shared" si="16"/>
        <v>6.16</v>
      </c>
      <c r="AW8" s="30">
        <f t="shared" si="6"/>
        <v>15.43</v>
      </c>
      <c r="AX8" s="37">
        <f t="shared" si="7"/>
        <v>0.12280000000000001</v>
      </c>
      <c r="AY8" s="6">
        <v>17.59</v>
      </c>
      <c r="AZ8" s="6">
        <v>31.99</v>
      </c>
      <c r="BA8" s="31">
        <f t="shared" si="17"/>
        <v>0.4501</v>
      </c>
      <c r="BB8" s="5"/>
      <c r="BC8" s="28">
        <f t="shared" si="8"/>
        <v>0</v>
      </c>
      <c r="BD8" s="30">
        <f t="shared" si="9"/>
        <v>0</v>
      </c>
    </row>
    <row r="9" spans="1:56" ht="15" customHeight="1" x14ac:dyDescent="0.25">
      <c r="A9" s="32">
        <v>8</v>
      </c>
      <c r="B9" s="33"/>
      <c r="C9" s="33"/>
      <c r="D9" s="25" t="s">
        <v>4</v>
      </c>
      <c r="E9" s="25"/>
      <c r="F9" s="25" t="s">
        <v>58</v>
      </c>
      <c r="G9" s="26" t="s">
        <v>85</v>
      </c>
      <c r="H9" s="25" t="s">
        <v>60</v>
      </c>
      <c r="I9" s="26" t="s">
        <v>61</v>
      </c>
      <c r="J9" s="25" t="s">
        <v>62</v>
      </c>
      <c r="K9" s="25" t="s">
        <v>63</v>
      </c>
      <c r="L9" s="33" t="s">
        <v>66</v>
      </c>
      <c r="M9" s="33" t="s">
        <v>103</v>
      </c>
      <c r="N9" s="48" t="s">
        <v>95</v>
      </c>
      <c r="O9" s="48" t="s">
        <v>77</v>
      </c>
      <c r="P9" s="25" t="s">
        <v>5</v>
      </c>
      <c r="Q9" s="41"/>
      <c r="R9" s="34">
        <v>8.99</v>
      </c>
      <c r="S9" s="25" t="s">
        <v>3</v>
      </c>
      <c r="T9" s="43">
        <v>60</v>
      </c>
      <c r="U9" s="43">
        <v>31.5</v>
      </c>
      <c r="V9" s="43">
        <v>22</v>
      </c>
      <c r="W9" s="35">
        <v>4.8499999999999996</v>
      </c>
      <c r="X9" s="5">
        <v>4</v>
      </c>
      <c r="Y9" s="45">
        <f t="shared" si="10"/>
        <v>4.1579999999999999E-2</v>
      </c>
      <c r="Z9" s="35">
        <v>65</v>
      </c>
      <c r="AA9" s="27">
        <f t="shared" si="11"/>
        <v>6253</v>
      </c>
      <c r="AB9" s="33">
        <v>4200</v>
      </c>
      <c r="AC9" s="30">
        <f t="shared" si="12"/>
        <v>0.67</v>
      </c>
      <c r="AD9" s="33" t="s">
        <v>69</v>
      </c>
      <c r="AE9" s="36">
        <v>0.215</v>
      </c>
      <c r="AF9" s="30">
        <f t="shared" si="0"/>
        <v>1.93</v>
      </c>
      <c r="AG9" s="30">
        <f t="shared" si="1"/>
        <v>11.59</v>
      </c>
      <c r="AH9" s="29">
        <v>0.05</v>
      </c>
      <c r="AI9" s="30">
        <f t="shared" si="2"/>
        <v>1.08</v>
      </c>
      <c r="AJ9" s="36">
        <v>0.1</v>
      </c>
      <c r="AK9" s="28">
        <f t="shared" si="3"/>
        <v>2.16</v>
      </c>
      <c r="AL9" s="36">
        <v>0.08</v>
      </c>
      <c r="AM9" s="30">
        <f t="shared" si="4"/>
        <v>1.73</v>
      </c>
      <c r="AN9" s="36">
        <v>0.05</v>
      </c>
      <c r="AO9" s="28">
        <f t="shared" si="13"/>
        <v>1.08</v>
      </c>
      <c r="AP9" s="36">
        <v>7.0000000000000007E-2</v>
      </c>
      <c r="AQ9" s="28">
        <f t="shared" si="14"/>
        <v>1.51</v>
      </c>
      <c r="AR9" s="36">
        <v>0</v>
      </c>
      <c r="AS9" s="28">
        <f t="shared" si="15"/>
        <v>0</v>
      </c>
      <c r="AT9" s="36">
        <v>0</v>
      </c>
      <c r="AU9" s="28">
        <f t="shared" si="5"/>
        <v>0</v>
      </c>
      <c r="AV9" s="28">
        <f t="shared" si="16"/>
        <v>7.56</v>
      </c>
      <c r="AW9" s="30">
        <f t="shared" si="6"/>
        <v>19.149999999999999</v>
      </c>
      <c r="AX9" s="37">
        <f t="shared" si="7"/>
        <v>0.113</v>
      </c>
      <c r="AY9" s="6">
        <v>21.59</v>
      </c>
      <c r="AZ9" s="6">
        <v>35.99</v>
      </c>
      <c r="BA9" s="31">
        <f t="shared" si="17"/>
        <v>0.40010000000000001</v>
      </c>
      <c r="BB9" s="5"/>
      <c r="BC9" s="28">
        <f t="shared" si="8"/>
        <v>0</v>
      </c>
      <c r="BD9" s="30">
        <f t="shared" si="9"/>
        <v>0</v>
      </c>
    </row>
    <row r="10" spans="1:56" ht="15" customHeight="1" x14ac:dyDescent="0.25">
      <c r="A10" s="32">
        <v>9</v>
      </c>
      <c r="B10" s="33"/>
      <c r="C10" s="33"/>
      <c r="D10" s="25" t="s">
        <v>4</v>
      </c>
      <c r="E10" s="25"/>
      <c r="F10" s="25" t="s">
        <v>58</v>
      </c>
      <c r="G10" s="26" t="s">
        <v>85</v>
      </c>
      <c r="H10" s="25" t="s">
        <v>60</v>
      </c>
      <c r="I10" s="26" t="s">
        <v>61</v>
      </c>
      <c r="J10" s="25" t="s">
        <v>62</v>
      </c>
      <c r="K10" s="25" t="s">
        <v>63</v>
      </c>
      <c r="L10" s="33" t="s">
        <v>67</v>
      </c>
      <c r="M10" s="33" t="s">
        <v>103</v>
      </c>
      <c r="N10" s="48" t="s">
        <v>96</v>
      </c>
      <c r="O10" s="48" t="s">
        <v>76</v>
      </c>
      <c r="P10" s="25" t="s">
        <v>5</v>
      </c>
      <c r="Q10" s="41"/>
      <c r="R10" s="34">
        <v>10.15</v>
      </c>
      <c r="S10" s="25" t="s">
        <v>3</v>
      </c>
      <c r="T10" s="43">
        <v>60</v>
      </c>
      <c r="U10" s="43">
        <v>31.5</v>
      </c>
      <c r="V10" s="43">
        <v>25</v>
      </c>
      <c r="W10" s="35">
        <v>5.78</v>
      </c>
      <c r="X10" s="5">
        <v>4</v>
      </c>
      <c r="Y10" s="45">
        <f t="shared" si="10"/>
        <v>4.725E-2</v>
      </c>
      <c r="Z10" s="35">
        <v>65</v>
      </c>
      <c r="AA10" s="27">
        <f t="shared" si="11"/>
        <v>5503</v>
      </c>
      <c r="AB10" s="33">
        <v>4200</v>
      </c>
      <c r="AC10" s="30">
        <f t="shared" si="12"/>
        <v>0.76</v>
      </c>
      <c r="AD10" s="33" t="s">
        <v>69</v>
      </c>
      <c r="AE10" s="36">
        <v>0.215</v>
      </c>
      <c r="AF10" s="30">
        <f t="shared" si="0"/>
        <v>2.1800000000000002</v>
      </c>
      <c r="AG10" s="30">
        <f t="shared" si="1"/>
        <v>13.09</v>
      </c>
      <c r="AH10" s="29">
        <v>0.05</v>
      </c>
      <c r="AI10" s="30">
        <f t="shared" si="2"/>
        <v>1.2</v>
      </c>
      <c r="AJ10" s="36">
        <v>0.1</v>
      </c>
      <c r="AK10" s="28">
        <f t="shared" si="3"/>
        <v>2.4</v>
      </c>
      <c r="AL10" s="36">
        <v>0.08</v>
      </c>
      <c r="AM10" s="30">
        <f t="shared" si="4"/>
        <v>1.92</v>
      </c>
      <c r="AN10" s="36">
        <v>0.05</v>
      </c>
      <c r="AO10" s="28">
        <f t="shared" si="13"/>
        <v>1.2</v>
      </c>
      <c r="AP10" s="36">
        <v>7.0000000000000007E-2</v>
      </c>
      <c r="AQ10" s="28">
        <f t="shared" si="14"/>
        <v>1.68</v>
      </c>
      <c r="AR10" s="36">
        <v>0</v>
      </c>
      <c r="AS10" s="28">
        <f t="shared" si="15"/>
        <v>0</v>
      </c>
      <c r="AT10" s="36">
        <v>0</v>
      </c>
      <c r="AU10" s="28">
        <f t="shared" si="5"/>
        <v>0</v>
      </c>
      <c r="AV10" s="28">
        <f t="shared" si="16"/>
        <v>8.4</v>
      </c>
      <c r="AW10" s="30">
        <f t="shared" si="6"/>
        <v>21.49</v>
      </c>
      <c r="AX10" s="37">
        <f t="shared" si="7"/>
        <v>0.1042</v>
      </c>
      <c r="AY10" s="6">
        <v>23.99</v>
      </c>
      <c r="AZ10" s="6">
        <v>39.99</v>
      </c>
      <c r="BA10" s="31">
        <f t="shared" si="17"/>
        <v>0.40010000000000001</v>
      </c>
      <c r="BB10" s="5"/>
      <c r="BC10" s="28">
        <f t="shared" si="8"/>
        <v>0</v>
      </c>
      <c r="BD10" s="30">
        <f t="shared" si="9"/>
        <v>0</v>
      </c>
    </row>
    <row r="11" spans="1:56" ht="15" customHeight="1" x14ac:dyDescent="0.25">
      <c r="A11" s="32">
        <v>10</v>
      </c>
      <c r="B11" s="33"/>
      <c r="C11" s="33"/>
      <c r="D11" s="25" t="s">
        <v>4</v>
      </c>
      <c r="E11" s="25"/>
      <c r="F11" s="25" t="s">
        <v>58</v>
      </c>
      <c r="G11" s="26" t="s">
        <v>85</v>
      </c>
      <c r="H11" s="25" t="s">
        <v>60</v>
      </c>
      <c r="I11" s="26" t="s">
        <v>61</v>
      </c>
      <c r="J11" s="25" t="s">
        <v>62</v>
      </c>
      <c r="K11" s="25" t="s">
        <v>63</v>
      </c>
      <c r="L11" s="33" t="s">
        <v>68</v>
      </c>
      <c r="M11" s="33" t="s">
        <v>103</v>
      </c>
      <c r="N11" s="48" t="s">
        <v>97</v>
      </c>
      <c r="O11" s="48" t="s">
        <v>75</v>
      </c>
      <c r="P11" s="25" t="s">
        <v>5</v>
      </c>
      <c r="Q11" s="41"/>
      <c r="R11" s="34">
        <v>11.82</v>
      </c>
      <c r="S11" s="25" t="s">
        <v>3</v>
      </c>
      <c r="T11" s="43">
        <v>60</v>
      </c>
      <c r="U11" s="43">
        <v>31.5</v>
      </c>
      <c r="V11" s="43">
        <v>30</v>
      </c>
      <c r="W11" s="35">
        <v>6.18</v>
      </c>
      <c r="X11" s="5">
        <v>4</v>
      </c>
      <c r="Y11" s="45">
        <f t="shared" si="10"/>
        <v>5.67E-2</v>
      </c>
      <c r="Z11" s="35">
        <v>65</v>
      </c>
      <c r="AA11" s="27">
        <f t="shared" si="11"/>
        <v>4586</v>
      </c>
      <c r="AB11" s="33">
        <v>4200</v>
      </c>
      <c r="AC11" s="30">
        <f t="shared" si="12"/>
        <v>0.92</v>
      </c>
      <c r="AD11" s="33" t="s">
        <v>69</v>
      </c>
      <c r="AE11" s="36">
        <v>0.215</v>
      </c>
      <c r="AF11" s="30">
        <f t="shared" si="0"/>
        <v>2.54</v>
      </c>
      <c r="AG11" s="30">
        <f t="shared" si="1"/>
        <v>15.28</v>
      </c>
      <c r="AH11" s="29">
        <v>0.05</v>
      </c>
      <c r="AI11" s="30">
        <f t="shared" si="2"/>
        <v>1.35</v>
      </c>
      <c r="AJ11" s="36">
        <v>0.1</v>
      </c>
      <c r="AK11" s="28">
        <f t="shared" si="3"/>
        <v>2.7</v>
      </c>
      <c r="AL11" s="36">
        <v>0.08</v>
      </c>
      <c r="AM11" s="30">
        <f t="shared" si="4"/>
        <v>2.16</v>
      </c>
      <c r="AN11" s="36">
        <v>0.05</v>
      </c>
      <c r="AO11" s="28">
        <f t="shared" si="13"/>
        <v>1.35</v>
      </c>
      <c r="AP11" s="36">
        <v>7.0000000000000007E-2</v>
      </c>
      <c r="AQ11" s="28">
        <f t="shared" si="14"/>
        <v>1.89</v>
      </c>
      <c r="AR11" s="36">
        <v>0</v>
      </c>
      <c r="AS11" s="28">
        <f t="shared" si="15"/>
        <v>0</v>
      </c>
      <c r="AT11" s="36">
        <v>0</v>
      </c>
      <c r="AU11" s="28">
        <f t="shared" si="5"/>
        <v>0</v>
      </c>
      <c r="AV11" s="28">
        <f t="shared" si="16"/>
        <v>9.4499999999999993</v>
      </c>
      <c r="AW11" s="30">
        <f t="shared" si="6"/>
        <v>24.73</v>
      </c>
      <c r="AX11" s="37">
        <f t="shared" si="7"/>
        <v>8.3699999999999997E-2</v>
      </c>
      <c r="AY11" s="6">
        <v>26.99</v>
      </c>
      <c r="AZ11" s="6">
        <v>44.99</v>
      </c>
      <c r="BA11" s="31">
        <f t="shared" si="17"/>
        <v>0.40010000000000001</v>
      </c>
      <c r="BB11" s="5"/>
      <c r="BC11" s="28">
        <f t="shared" si="8"/>
        <v>0</v>
      </c>
      <c r="BD11" s="30">
        <f t="shared" si="9"/>
        <v>0</v>
      </c>
    </row>
    <row r="12" spans="1:56" ht="15" customHeight="1" x14ac:dyDescent="0.25">
      <c r="A12" s="32">
        <v>11</v>
      </c>
      <c r="B12" s="33"/>
      <c r="C12" s="33"/>
      <c r="D12" s="25" t="s">
        <v>4</v>
      </c>
      <c r="E12" s="25"/>
      <c r="F12" s="25" t="s">
        <v>58</v>
      </c>
      <c r="G12" s="26" t="s">
        <v>85</v>
      </c>
      <c r="H12" s="25" t="s">
        <v>86</v>
      </c>
      <c r="I12" s="26" t="s">
        <v>61</v>
      </c>
      <c r="J12" s="25" t="s">
        <v>62</v>
      </c>
      <c r="K12" s="25" t="s">
        <v>63</v>
      </c>
      <c r="L12" s="33" t="s">
        <v>64</v>
      </c>
      <c r="M12" s="33" t="s">
        <v>104</v>
      </c>
      <c r="N12" s="48" t="s">
        <v>98</v>
      </c>
      <c r="O12" s="48" t="s">
        <v>74</v>
      </c>
      <c r="P12" s="25" t="s">
        <v>5</v>
      </c>
      <c r="Q12" s="41"/>
      <c r="R12" s="34">
        <v>7.05</v>
      </c>
      <c r="S12" s="25" t="s">
        <v>3</v>
      </c>
      <c r="T12" s="43">
        <v>60</v>
      </c>
      <c r="U12" s="43">
        <v>31.5</v>
      </c>
      <c r="V12" s="43">
        <v>17</v>
      </c>
      <c r="W12" s="35">
        <v>7.28</v>
      </c>
      <c r="X12" s="5">
        <v>4</v>
      </c>
      <c r="Y12" s="45">
        <f t="shared" si="10"/>
        <v>3.2129999999999999E-2</v>
      </c>
      <c r="Z12" s="35">
        <v>65</v>
      </c>
      <c r="AA12" s="27">
        <f t="shared" si="11"/>
        <v>8092</v>
      </c>
      <c r="AB12" s="33">
        <v>4200</v>
      </c>
      <c r="AC12" s="30">
        <f t="shared" si="12"/>
        <v>0.52</v>
      </c>
      <c r="AD12" s="33" t="s">
        <v>69</v>
      </c>
      <c r="AE12" s="36">
        <v>0.215</v>
      </c>
      <c r="AF12" s="30">
        <f t="shared" si="0"/>
        <v>1.52</v>
      </c>
      <c r="AG12" s="30">
        <f t="shared" si="1"/>
        <v>9.09</v>
      </c>
      <c r="AH12" s="29">
        <v>0.05</v>
      </c>
      <c r="AI12" s="30">
        <f t="shared" si="2"/>
        <v>0.88</v>
      </c>
      <c r="AJ12" s="36">
        <v>0.1</v>
      </c>
      <c r="AK12" s="28">
        <f t="shared" si="3"/>
        <v>1.76</v>
      </c>
      <c r="AL12" s="36">
        <v>0.08</v>
      </c>
      <c r="AM12" s="30">
        <f t="shared" si="4"/>
        <v>1.41</v>
      </c>
      <c r="AN12" s="36">
        <v>0.05</v>
      </c>
      <c r="AO12" s="28">
        <f t="shared" si="13"/>
        <v>0.88</v>
      </c>
      <c r="AP12" s="36">
        <v>7.0000000000000007E-2</v>
      </c>
      <c r="AQ12" s="28">
        <f t="shared" si="14"/>
        <v>1.23</v>
      </c>
      <c r="AR12" s="36">
        <v>0</v>
      </c>
      <c r="AS12" s="28">
        <f t="shared" si="15"/>
        <v>0</v>
      </c>
      <c r="AT12" s="36">
        <v>0</v>
      </c>
      <c r="AU12" s="28">
        <f t="shared" si="5"/>
        <v>0</v>
      </c>
      <c r="AV12" s="28">
        <f t="shared" si="16"/>
        <v>6.16</v>
      </c>
      <c r="AW12" s="30">
        <f t="shared" si="6"/>
        <v>15.25</v>
      </c>
      <c r="AX12" s="37">
        <f t="shared" si="7"/>
        <v>0.13300000000000001</v>
      </c>
      <c r="AY12" s="6">
        <v>17.59</v>
      </c>
      <c r="AZ12" s="6">
        <v>31.99</v>
      </c>
      <c r="BA12" s="31">
        <f t="shared" si="17"/>
        <v>0.4501</v>
      </c>
      <c r="BB12" s="5"/>
      <c r="BC12" s="28">
        <f t="shared" si="8"/>
        <v>0</v>
      </c>
      <c r="BD12" s="30">
        <f t="shared" si="9"/>
        <v>0</v>
      </c>
    </row>
    <row r="13" spans="1:56" ht="15" customHeight="1" x14ac:dyDescent="0.25">
      <c r="A13" s="32">
        <v>12</v>
      </c>
      <c r="B13" s="33"/>
      <c r="C13" s="33"/>
      <c r="D13" s="25" t="s">
        <v>4</v>
      </c>
      <c r="E13" s="25"/>
      <c r="F13" s="25" t="s">
        <v>58</v>
      </c>
      <c r="G13" s="26" t="s">
        <v>85</v>
      </c>
      <c r="H13" s="25" t="s">
        <v>86</v>
      </c>
      <c r="I13" s="26" t="s">
        <v>61</v>
      </c>
      <c r="J13" s="25" t="s">
        <v>62</v>
      </c>
      <c r="K13" s="25" t="s">
        <v>63</v>
      </c>
      <c r="L13" s="33" t="s">
        <v>65</v>
      </c>
      <c r="M13" s="33" t="s">
        <v>104</v>
      </c>
      <c r="N13" s="48" t="s">
        <v>99</v>
      </c>
      <c r="O13" s="48" t="s">
        <v>73</v>
      </c>
      <c r="P13" s="25" t="s">
        <v>5</v>
      </c>
      <c r="Q13" s="41"/>
      <c r="R13" s="34">
        <v>7.2</v>
      </c>
      <c r="S13" s="25" t="s">
        <v>3</v>
      </c>
      <c r="T13" s="43">
        <v>60</v>
      </c>
      <c r="U13" s="43">
        <v>31.5</v>
      </c>
      <c r="V13" s="43">
        <v>17</v>
      </c>
      <c r="W13" s="35">
        <v>7.28</v>
      </c>
      <c r="X13" s="5">
        <v>4</v>
      </c>
      <c r="Y13" s="45">
        <f t="shared" si="10"/>
        <v>3.2129999999999999E-2</v>
      </c>
      <c r="Z13" s="35">
        <v>65</v>
      </c>
      <c r="AA13" s="27">
        <f t="shared" si="11"/>
        <v>8092</v>
      </c>
      <c r="AB13" s="33">
        <v>4200</v>
      </c>
      <c r="AC13" s="30">
        <f t="shared" si="12"/>
        <v>0.52</v>
      </c>
      <c r="AD13" s="33" t="s">
        <v>69</v>
      </c>
      <c r="AE13" s="36">
        <v>0.215</v>
      </c>
      <c r="AF13" s="30">
        <f t="shared" si="0"/>
        <v>1.55</v>
      </c>
      <c r="AG13" s="30">
        <f t="shared" si="1"/>
        <v>9.27</v>
      </c>
      <c r="AH13" s="29">
        <v>0.05</v>
      </c>
      <c r="AI13" s="30">
        <f t="shared" si="2"/>
        <v>0.88</v>
      </c>
      <c r="AJ13" s="36">
        <v>0.1</v>
      </c>
      <c r="AK13" s="28">
        <f t="shared" si="3"/>
        <v>1.76</v>
      </c>
      <c r="AL13" s="36">
        <v>0.08</v>
      </c>
      <c r="AM13" s="30">
        <f t="shared" si="4"/>
        <v>1.41</v>
      </c>
      <c r="AN13" s="36">
        <v>0.05</v>
      </c>
      <c r="AO13" s="28">
        <f t="shared" si="13"/>
        <v>0.88</v>
      </c>
      <c r="AP13" s="36">
        <v>7.0000000000000007E-2</v>
      </c>
      <c r="AQ13" s="28">
        <f t="shared" si="14"/>
        <v>1.23</v>
      </c>
      <c r="AR13" s="36">
        <v>0</v>
      </c>
      <c r="AS13" s="28">
        <f t="shared" si="15"/>
        <v>0</v>
      </c>
      <c r="AT13" s="36">
        <v>0</v>
      </c>
      <c r="AU13" s="28">
        <f t="shared" si="5"/>
        <v>0</v>
      </c>
      <c r="AV13" s="28">
        <f t="shared" si="16"/>
        <v>6.16</v>
      </c>
      <c r="AW13" s="30">
        <f t="shared" si="6"/>
        <v>15.43</v>
      </c>
      <c r="AX13" s="37">
        <f t="shared" si="7"/>
        <v>0.12280000000000001</v>
      </c>
      <c r="AY13" s="6">
        <v>17.59</v>
      </c>
      <c r="AZ13" s="6">
        <v>31.99</v>
      </c>
      <c r="BA13" s="31">
        <f t="shared" si="17"/>
        <v>0.4501</v>
      </c>
      <c r="BB13" s="5"/>
      <c r="BC13" s="28">
        <f t="shared" si="8"/>
        <v>0</v>
      </c>
      <c r="BD13" s="30">
        <f t="shared" si="9"/>
        <v>0</v>
      </c>
    </row>
    <row r="14" spans="1:56" ht="15" customHeight="1" x14ac:dyDescent="0.25">
      <c r="A14" s="32">
        <v>13</v>
      </c>
      <c r="B14" s="33"/>
      <c r="C14" s="33"/>
      <c r="D14" s="25" t="s">
        <v>4</v>
      </c>
      <c r="E14" s="25"/>
      <c r="F14" s="25" t="s">
        <v>58</v>
      </c>
      <c r="G14" s="26" t="s">
        <v>85</v>
      </c>
      <c r="H14" s="25" t="s">
        <v>60</v>
      </c>
      <c r="I14" s="26" t="s">
        <v>61</v>
      </c>
      <c r="J14" s="25" t="s">
        <v>62</v>
      </c>
      <c r="K14" s="25" t="s">
        <v>63</v>
      </c>
      <c r="L14" s="33" t="s">
        <v>66</v>
      </c>
      <c r="M14" s="33" t="s">
        <v>104</v>
      </c>
      <c r="N14" s="48" t="s">
        <v>100</v>
      </c>
      <c r="O14" s="48" t="s">
        <v>72</v>
      </c>
      <c r="P14" s="25" t="s">
        <v>5</v>
      </c>
      <c r="Q14" s="41"/>
      <c r="R14" s="34">
        <v>8.99</v>
      </c>
      <c r="S14" s="25" t="s">
        <v>3</v>
      </c>
      <c r="T14" s="43">
        <v>60</v>
      </c>
      <c r="U14" s="43">
        <v>31.5</v>
      </c>
      <c r="V14" s="43">
        <v>22</v>
      </c>
      <c r="W14" s="35">
        <v>4.6500000000000004</v>
      </c>
      <c r="X14" s="5">
        <v>4</v>
      </c>
      <c r="Y14" s="45">
        <f t="shared" si="10"/>
        <v>4.1579999999999999E-2</v>
      </c>
      <c r="Z14" s="35">
        <v>65</v>
      </c>
      <c r="AA14" s="27">
        <f t="shared" si="11"/>
        <v>6253</v>
      </c>
      <c r="AB14" s="33">
        <v>4200</v>
      </c>
      <c r="AC14" s="30">
        <f t="shared" si="12"/>
        <v>0.67</v>
      </c>
      <c r="AD14" s="33" t="s">
        <v>69</v>
      </c>
      <c r="AE14" s="36">
        <v>0.215</v>
      </c>
      <c r="AF14" s="30">
        <f t="shared" si="0"/>
        <v>1.93</v>
      </c>
      <c r="AG14" s="30">
        <f t="shared" si="1"/>
        <v>11.59</v>
      </c>
      <c r="AH14" s="29">
        <v>0.05</v>
      </c>
      <c r="AI14" s="30">
        <f t="shared" si="2"/>
        <v>1.08</v>
      </c>
      <c r="AJ14" s="36">
        <v>0.1</v>
      </c>
      <c r="AK14" s="28">
        <f t="shared" si="3"/>
        <v>2.16</v>
      </c>
      <c r="AL14" s="36">
        <v>0.08</v>
      </c>
      <c r="AM14" s="30">
        <f t="shared" si="4"/>
        <v>1.73</v>
      </c>
      <c r="AN14" s="36">
        <v>0.05</v>
      </c>
      <c r="AO14" s="28">
        <f t="shared" si="13"/>
        <v>1.08</v>
      </c>
      <c r="AP14" s="36">
        <v>7.0000000000000007E-2</v>
      </c>
      <c r="AQ14" s="28">
        <f t="shared" si="14"/>
        <v>1.51</v>
      </c>
      <c r="AR14" s="36">
        <v>0</v>
      </c>
      <c r="AS14" s="28">
        <f t="shared" si="15"/>
        <v>0</v>
      </c>
      <c r="AT14" s="36">
        <v>0</v>
      </c>
      <c r="AU14" s="28">
        <f t="shared" si="5"/>
        <v>0</v>
      </c>
      <c r="AV14" s="28">
        <f t="shared" si="16"/>
        <v>7.56</v>
      </c>
      <c r="AW14" s="30">
        <f t="shared" si="6"/>
        <v>19.149999999999999</v>
      </c>
      <c r="AX14" s="37">
        <f t="shared" si="7"/>
        <v>0.113</v>
      </c>
      <c r="AY14" s="6">
        <v>21.59</v>
      </c>
      <c r="AZ14" s="6">
        <v>35.99</v>
      </c>
      <c r="BA14" s="31">
        <f t="shared" si="17"/>
        <v>0.40010000000000001</v>
      </c>
      <c r="BB14" s="5"/>
      <c r="BC14" s="28">
        <f t="shared" si="8"/>
        <v>0</v>
      </c>
      <c r="BD14" s="30">
        <f t="shared" si="9"/>
        <v>0</v>
      </c>
    </row>
    <row r="15" spans="1:56" ht="15" customHeight="1" x14ac:dyDescent="0.25">
      <c r="A15" s="32">
        <v>14</v>
      </c>
      <c r="B15" s="33"/>
      <c r="C15" s="33"/>
      <c r="D15" s="25" t="s">
        <v>4</v>
      </c>
      <c r="E15" s="25"/>
      <c r="F15" s="25" t="s">
        <v>58</v>
      </c>
      <c r="G15" s="26" t="s">
        <v>85</v>
      </c>
      <c r="H15" s="25" t="s">
        <v>60</v>
      </c>
      <c r="I15" s="26" t="s">
        <v>61</v>
      </c>
      <c r="J15" s="25" t="s">
        <v>62</v>
      </c>
      <c r="K15" s="25" t="s">
        <v>63</v>
      </c>
      <c r="L15" s="33" t="s">
        <v>67</v>
      </c>
      <c r="M15" s="33" t="s">
        <v>104</v>
      </c>
      <c r="N15" s="48" t="s">
        <v>101</v>
      </c>
      <c r="O15" s="48" t="s">
        <v>71</v>
      </c>
      <c r="P15" s="25" t="s">
        <v>5</v>
      </c>
      <c r="Q15" s="41"/>
      <c r="R15" s="34">
        <v>10.15</v>
      </c>
      <c r="S15" s="25" t="s">
        <v>3</v>
      </c>
      <c r="T15" s="43">
        <v>60</v>
      </c>
      <c r="U15" s="43">
        <v>31.5</v>
      </c>
      <c r="V15" s="43">
        <v>25</v>
      </c>
      <c r="W15" s="35">
        <v>4.8499999999999996</v>
      </c>
      <c r="X15" s="5">
        <v>4</v>
      </c>
      <c r="Y15" s="45">
        <f t="shared" si="10"/>
        <v>4.725E-2</v>
      </c>
      <c r="Z15" s="35">
        <v>65</v>
      </c>
      <c r="AA15" s="27">
        <f t="shared" si="11"/>
        <v>5503</v>
      </c>
      <c r="AB15" s="33">
        <v>4200</v>
      </c>
      <c r="AC15" s="30">
        <f t="shared" si="12"/>
        <v>0.76</v>
      </c>
      <c r="AD15" s="33" t="s">
        <v>69</v>
      </c>
      <c r="AE15" s="36">
        <v>0.215</v>
      </c>
      <c r="AF15" s="30">
        <f t="shared" si="0"/>
        <v>2.1800000000000002</v>
      </c>
      <c r="AG15" s="30">
        <f t="shared" si="1"/>
        <v>13.09</v>
      </c>
      <c r="AH15" s="29">
        <v>0.05</v>
      </c>
      <c r="AI15" s="30">
        <f t="shared" si="2"/>
        <v>1.2</v>
      </c>
      <c r="AJ15" s="36">
        <v>0.1</v>
      </c>
      <c r="AK15" s="28">
        <f t="shared" si="3"/>
        <v>2.4</v>
      </c>
      <c r="AL15" s="36">
        <v>0.08</v>
      </c>
      <c r="AM15" s="30">
        <f t="shared" si="4"/>
        <v>1.92</v>
      </c>
      <c r="AN15" s="36">
        <v>0.05</v>
      </c>
      <c r="AO15" s="28">
        <f t="shared" si="13"/>
        <v>1.2</v>
      </c>
      <c r="AP15" s="36">
        <v>7.0000000000000007E-2</v>
      </c>
      <c r="AQ15" s="28">
        <f t="shared" si="14"/>
        <v>1.68</v>
      </c>
      <c r="AR15" s="36">
        <v>0</v>
      </c>
      <c r="AS15" s="28">
        <f t="shared" si="15"/>
        <v>0</v>
      </c>
      <c r="AT15" s="36">
        <v>0</v>
      </c>
      <c r="AU15" s="28">
        <f t="shared" si="5"/>
        <v>0</v>
      </c>
      <c r="AV15" s="28">
        <f t="shared" si="16"/>
        <v>8.4</v>
      </c>
      <c r="AW15" s="30">
        <f t="shared" si="6"/>
        <v>21.49</v>
      </c>
      <c r="AX15" s="37">
        <f t="shared" si="7"/>
        <v>0.1042</v>
      </c>
      <c r="AY15" s="6">
        <v>23.99</v>
      </c>
      <c r="AZ15" s="6">
        <v>39.99</v>
      </c>
      <c r="BA15" s="31">
        <f t="shared" si="17"/>
        <v>0.40010000000000001</v>
      </c>
      <c r="BB15" s="5"/>
      <c r="BC15" s="28">
        <f t="shared" si="8"/>
        <v>0</v>
      </c>
      <c r="BD15" s="30">
        <f t="shared" si="9"/>
        <v>0</v>
      </c>
    </row>
    <row r="16" spans="1:56" ht="15" customHeight="1" x14ac:dyDescent="0.25">
      <c r="A16" s="32">
        <v>15</v>
      </c>
      <c r="B16" s="33"/>
      <c r="C16" s="33"/>
      <c r="D16" s="25" t="s">
        <v>4</v>
      </c>
      <c r="E16" s="25"/>
      <c r="F16" s="25" t="s">
        <v>58</v>
      </c>
      <c r="G16" s="26" t="s">
        <v>85</v>
      </c>
      <c r="H16" s="25" t="s">
        <v>60</v>
      </c>
      <c r="I16" s="26" t="s">
        <v>61</v>
      </c>
      <c r="J16" s="25" t="s">
        <v>62</v>
      </c>
      <c r="K16" s="25" t="s">
        <v>63</v>
      </c>
      <c r="L16" s="33" t="s">
        <v>68</v>
      </c>
      <c r="M16" s="33" t="s">
        <v>104</v>
      </c>
      <c r="N16" s="48" t="s">
        <v>102</v>
      </c>
      <c r="O16" s="48" t="s">
        <v>70</v>
      </c>
      <c r="P16" s="25" t="s">
        <v>5</v>
      </c>
      <c r="Q16" s="41"/>
      <c r="R16" s="34">
        <v>11.82</v>
      </c>
      <c r="S16" s="25" t="s">
        <v>3</v>
      </c>
      <c r="T16" s="43">
        <v>60</v>
      </c>
      <c r="U16" s="43">
        <v>31.5</v>
      </c>
      <c r="V16" s="43">
        <v>30</v>
      </c>
      <c r="W16" s="35">
        <v>5.78</v>
      </c>
      <c r="X16" s="5">
        <v>4</v>
      </c>
      <c r="Y16" s="45">
        <f t="shared" si="10"/>
        <v>5.67E-2</v>
      </c>
      <c r="Z16" s="35">
        <v>65</v>
      </c>
      <c r="AA16" s="27">
        <f t="shared" si="11"/>
        <v>4586</v>
      </c>
      <c r="AB16" s="33">
        <v>4200</v>
      </c>
      <c r="AC16" s="30">
        <f t="shared" si="12"/>
        <v>0.92</v>
      </c>
      <c r="AD16" s="33" t="s">
        <v>69</v>
      </c>
      <c r="AE16" s="36">
        <v>0.215</v>
      </c>
      <c r="AF16" s="30">
        <f t="shared" si="0"/>
        <v>2.54</v>
      </c>
      <c r="AG16" s="30">
        <f t="shared" si="1"/>
        <v>15.28</v>
      </c>
      <c r="AH16" s="29">
        <v>0.05</v>
      </c>
      <c r="AI16" s="30">
        <f t="shared" si="2"/>
        <v>1.35</v>
      </c>
      <c r="AJ16" s="36">
        <v>0.1</v>
      </c>
      <c r="AK16" s="28">
        <f t="shared" si="3"/>
        <v>2.7</v>
      </c>
      <c r="AL16" s="36">
        <v>0.08</v>
      </c>
      <c r="AM16" s="30">
        <f t="shared" si="4"/>
        <v>2.16</v>
      </c>
      <c r="AN16" s="36">
        <v>0.05</v>
      </c>
      <c r="AO16" s="28">
        <f t="shared" si="13"/>
        <v>1.35</v>
      </c>
      <c r="AP16" s="36">
        <v>7.0000000000000007E-2</v>
      </c>
      <c r="AQ16" s="28">
        <f t="shared" si="14"/>
        <v>1.89</v>
      </c>
      <c r="AR16" s="36">
        <v>0</v>
      </c>
      <c r="AS16" s="28">
        <f t="shared" si="15"/>
        <v>0</v>
      </c>
      <c r="AT16" s="36">
        <v>0</v>
      </c>
      <c r="AU16" s="28">
        <f t="shared" si="5"/>
        <v>0</v>
      </c>
      <c r="AV16" s="28">
        <f t="shared" si="16"/>
        <v>9.4499999999999993</v>
      </c>
      <c r="AW16" s="30">
        <f t="shared" si="6"/>
        <v>24.73</v>
      </c>
      <c r="AX16" s="37">
        <f t="shared" si="7"/>
        <v>8.3699999999999997E-2</v>
      </c>
      <c r="AY16" s="6">
        <v>26.99</v>
      </c>
      <c r="AZ16" s="6">
        <v>44.99</v>
      </c>
      <c r="BA16" s="31">
        <f t="shared" si="17"/>
        <v>0.40010000000000001</v>
      </c>
      <c r="BB16" s="5"/>
      <c r="BC16" s="28">
        <f t="shared" si="8"/>
        <v>0</v>
      </c>
      <c r="BD16" s="30">
        <f t="shared" si="9"/>
        <v>0</v>
      </c>
    </row>
    <row r="17" spans="50:54" x14ac:dyDescent="0.25">
      <c r="AX17" s="3"/>
      <c r="AZ17" s="4"/>
      <c r="BA17" s="3"/>
      <c r="BB17" s="39"/>
    </row>
  </sheetData>
  <sheetProtection insertRows="0" deleteRows="0" sort="0"/>
  <protectedRanges>
    <protectedRange sqref="AC2:AC5 AZ6 BA2:BA16 AC6:AG7 AZ11 AZ16 AZ17:BA17 AF3:AG5 AR18:AY237 AH3:AI7 R2:S7 AF2:AQ2 L17:AQ237 V6:W7 BB6:BB17 V12:V13 W8:W16 A17:J237 AC8:AC16 AF8:AI16 AR2:AX17 Q8:S16 Y2:AA16 AJ3:AQ16 P2:P16 A2:M16" name="Range1"/>
    <protectedRange sqref="T2:W2 V3:W5 V14:V16 V8:V11 T3:U16" name="Range1_2"/>
    <protectedRange sqref="AB2:AB16" name="Range1_3"/>
    <protectedRange sqref="AD2:AE5 AD8:AE16" name="Range1_4"/>
    <protectedRange sqref="AZ2:AZ5 AZ7:AZ10 AZ12:AZ15" name="Range1_5"/>
    <protectedRange sqref="BB2:BB5" name="Range1_6"/>
    <protectedRange sqref="Q2:Q7" name="Range1_8"/>
    <protectedRange sqref="K17:K262" name="Range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D2:D16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P2:P16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S2:S16</xm:sqref>
        </x14:dataValidation>
        <x14:dataValidation type="list" allowBlank="1" showInputMessage="1" showErrorMessage="1" xr:uid="{0F7F436A-46C6-40C3-BEC6-332D2CF711BF}">
          <x14:formula1>
            <xm:f>#REF!</xm:f>
          </x14:formula1>
          <xm:sqref>E2:E16</xm:sqref>
        </x14:dataValidation>
        <x14:dataValidation type="list" allowBlank="1" showInputMessage="1" showErrorMessage="1" xr:uid="{8978FD52-ECA9-4DA2-BA69-096F4F283287}">
          <x14:formula1>
            <xm:f>#REF!</xm:f>
          </x14:formula1>
          <xm:sqref>F2:F16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2025-09-29T04:41:46Z</dcterms:modified>
</cp:coreProperties>
</file>