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9F84CE9-B5C1-4FA8-BC9C-9B4153343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5" l="1"/>
  <c r="BB2" i="5"/>
  <c r="BE3" i="5" l="1"/>
  <c r="AY3" i="5"/>
  <c r="AU3" i="5"/>
  <c r="AR3" i="5"/>
  <c r="AO3" i="5"/>
  <c r="AM3" i="5"/>
  <c r="AK3" i="5"/>
  <c r="AH3" i="5"/>
  <c r="AB3" i="5"/>
  <c r="AC3" i="5" s="1"/>
  <c r="AE3" i="5" s="1"/>
  <c r="S3" i="5"/>
  <c r="BE2" i="5"/>
  <c r="BF3" i="5" s="1"/>
  <c r="AY2" i="5"/>
  <c r="AU2" i="5"/>
  <c r="AR2" i="5"/>
  <c r="AO2" i="5"/>
  <c r="AM2" i="5"/>
  <c r="AK2" i="5"/>
  <c r="AH2" i="5"/>
  <c r="AB2" i="5"/>
  <c r="AC2" i="5" s="1"/>
  <c r="AE2" i="5" s="1"/>
  <c r="S2" i="5"/>
  <c r="AI2" i="5" l="1"/>
  <c r="AI3" i="5"/>
  <c r="AV2" i="5"/>
  <c r="AV3" i="5"/>
  <c r="AW2" i="5" l="1"/>
  <c r="AX2" i="5" s="1"/>
  <c r="BD2" i="5" s="1"/>
  <c r="AW3" i="5"/>
  <c r="AX3" i="5" s="1"/>
  <c r="BD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<sst xmlns="http://schemas.openxmlformats.org/spreadsheetml/2006/main" count="81" uniqueCount="72">
  <si>
    <t>Brand</t>
  </si>
  <si>
    <t>Package Type</t>
  </si>
  <si>
    <t>Licensor</t>
  </si>
  <si>
    <t>Normal</t>
  </si>
  <si>
    <t xml:space="preserve">Cremieux  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</si>
  <si>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</si>
  <si>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</si>
  <si>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</si>
  <si>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</si>
  <si>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</si>
  <si>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</si>
  <si>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</si>
  <si>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</si>
  <si>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</si>
  <si>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</si>
  <si>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</si>
  <si>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</si>
  <si>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</si>
  <si>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</si>
  <si>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</si>
  <si>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</si>
  <si>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</si>
  <si>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</si>
  <si>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</si>
  <si>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</si>
  <si>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</si>
  <si>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</si>
  <si>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</si>
  <si>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</si>
  <si>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</si>
  <si>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</si>
  <si>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</si>
  <si>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</si>
  <si>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</si>
  <si>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</si>
  <si>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</si>
  <si>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</si>
  <si>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</si>
  <si>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</si>
  <si>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</si>
  <si>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</si>
  <si>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</si>
  <si>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</si>
  <si>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</si>
  <si>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</si>
  <si>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</si>
  <si>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</si>
  <si>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</si>
  <si>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</si>
  <si>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</si>
  <si>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</si>
  <si>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</si>
  <si>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</si>
  <si>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</si>
  <si>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</si>
  <si>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</si>
  <si>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</si>
  <si>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</si>
  <si>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</si>
  <si>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</si>
  <si>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</si>
  <si>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14" X 32"</t>
  </si>
  <si>
    <t>14" X 32"</t>
    <phoneticPr fontId="8" type="noConversion"/>
  </si>
  <si>
    <t>BLUE</t>
    <phoneticPr fontId="8" type="noConversion"/>
  </si>
  <si>
    <t>HUMUS</t>
    <phoneticPr fontId="8" type="noConversion"/>
  </si>
  <si>
    <t>C-S26WOVBLU</t>
    <phoneticPr fontId="8" type="noConversion"/>
  </si>
  <si>
    <t>C-S26WOVTAN</t>
    <phoneticPr fontId="8" type="noConversion"/>
  </si>
  <si>
    <t>9404.90.1090</t>
    <phoneticPr fontId="8" type="noConversion"/>
  </si>
  <si>
    <t>BREAK KNIT PILLOW</t>
    <phoneticPr fontId="8" type="noConversion"/>
  </si>
  <si>
    <t>DL30-1266</t>
  </si>
  <si>
    <t>DL30-1267</t>
  </si>
  <si>
    <t>Front Fabric - quality : 100% Cotton
Technique : Hand Knitted
Front Lining as 100% Cotton Voile 80 GSM
Back Fabric quality  and GSM : 100% Cotton Duck GSM 280 DTM
Filling Quality : 100% Polyester Hollow Non conjugated, non siliconized
Filling technique: Filler
Filler Lining : 100% Olefin 50 GSM.
Zipper: DTM/Domestic sourced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</si>
</sst>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9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wrapText="1"/>
    </xf>
    <xf numFmtId="177" fontId="7" fillId="0" borderId="1" xfId="0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</cellXfs>
  <cellStyles count="8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F3C2A2BD-DE8F-47B1-B32E-88C70C3B7DB1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77562</xdr:rowOff>
    </xdr:from>
    <xdr:to>
      <xdr:col>1</xdr:col>
      <xdr:colOff>946150</xdr:colOff>
      <xdr:row>2</xdr:row>
      <xdr:rowOff>701450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8EAFA70-9E59-8782-B564-176B8E57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92162"/>
          <a:ext cx="831850" cy="623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3"/>
  <sheetViews>
    <sheetView tabSelected="1" zoomScale="85" zoomScaleNormal="85" workbookViewId="0">
      <selection activeCell="AB3" sqref="AB3"/>
    </sheetView>
  </sheetViews>
  <sheetFormatPr defaultColWidth="9.140625" defaultRowHeight="15" x14ac:dyDescent="0.25"/>
  <cols>
    <col min="1" max="1" width="10.140625" style="3" customWidth="1"/>
    <col min="2" max="2" width="21.5703125" style="2" customWidth="1"/>
    <col min="3" max="3" width="8.42578125" style="2" customWidth="1"/>
    <col min="4" max="4" width="10.7109375" style="2" customWidth="1"/>
    <col min="5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48.85546875" style="2" customWidth="1"/>
    <col min="11" max="11" width="10.5703125" style="2" customWidth="1"/>
    <col min="12" max="12" width="8.42578125" style="2" customWidth="1"/>
    <col min="13" max="13" width="14.28515625" style="2" customWidth="1"/>
    <col min="14" max="14" width="12" style="2" customWidth="1"/>
    <col min="15" max="15" width="16.140625" style="2" customWidth="1"/>
    <col min="16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5" customWidth="1"/>
    <col min="27" max="27" width="6.28515625" style="7" customWidth="1"/>
    <col min="28" max="28" width="10" style="50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5.42578125" style="6" customWidth="1"/>
    <col min="57" max="57" width="17.42578125" style="6" customWidth="1"/>
    <col min="58" max="58" width="11.140625" style="2" bestFit="1" customWidth="1"/>
    <col min="59" max="16384" width="9.140625" style="2"/>
  </cols>
  <sheetData>
    <row r="1" spans="1:58" ht="68.099999999999994" customHeight="1" x14ac:dyDescent="0.25">
      <c r="A1" s="11" t="s">
        <v>6</v>
      </c>
      <c r="B1" s="11" t="s">
        <v>7</v>
      </c>
      <c r="C1" s="44" t="s">
        <v>8</v>
      </c>
      <c r="D1" s="45" t="s">
        <v>0</v>
      </c>
      <c r="E1" s="45" t="s">
        <v>2</v>
      </c>
      <c r="F1" s="13" t="s">
        <v>57</v>
      </c>
      <c r="G1" s="44" t="s">
        <v>9</v>
      </c>
      <c r="H1" s="12" t="s">
        <v>10</v>
      </c>
      <c r="I1" s="43" t="s">
        <v>59</v>
      </c>
      <c r="J1" s="12" t="s">
        <v>11</v>
      </c>
      <c r="K1" s="12" t="s">
        <v>12</v>
      </c>
      <c r="L1" s="12" t="s">
        <v>13</v>
      </c>
      <c r="M1" s="44" t="s">
        <v>14</v>
      </c>
      <c r="N1" s="44" t="s">
        <v>15</v>
      </c>
      <c r="O1" s="44" t="s">
        <v>16</v>
      </c>
      <c r="P1" s="43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7" t="s">
        <v>22</v>
      </c>
      <c r="X1" s="47" t="s">
        <v>23</v>
      </c>
      <c r="Y1" s="47" t="s">
        <v>24</v>
      </c>
      <c r="Z1" s="20" t="s">
        <v>25</v>
      </c>
      <c r="AA1" s="21" t="s">
        <v>26</v>
      </c>
      <c r="AB1" s="51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9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8" ht="136.5" customHeight="1" x14ac:dyDescent="0.25">
      <c r="A2" s="32">
        <v>1</v>
      </c>
      <c r="B2" s="1"/>
      <c r="C2" s="1"/>
      <c r="D2" s="1" t="s">
        <v>4</v>
      </c>
      <c r="E2" s="1"/>
      <c r="F2" s="1" t="s">
        <v>5</v>
      </c>
      <c r="G2" s="1"/>
      <c r="H2" s="53" t="s">
        <v>68</v>
      </c>
      <c r="I2" s="53" t="s">
        <v>68</v>
      </c>
      <c r="J2" s="53" t="s">
        <v>71</v>
      </c>
      <c r="K2" s="53" t="s">
        <v>62</v>
      </c>
      <c r="L2" s="53" t="s">
        <v>63</v>
      </c>
      <c r="M2" s="53" t="s">
        <v>65</v>
      </c>
      <c r="N2" s="1" t="s">
        <v>69</v>
      </c>
      <c r="O2" s="56"/>
      <c r="P2" s="1" t="s">
        <v>58</v>
      </c>
      <c r="Q2" s="33"/>
      <c r="R2" s="34"/>
      <c r="S2" s="35" t="str">
        <f>IF(ISERROR(Q2/R2),"",Q2/R2)</f>
        <v/>
      </c>
      <c r="T2" s="36">
        <v>10.15</v>
      </c>
      <c r="U2" s="10"/>
      <c r="V2" s="1" t="s">
        <v>3</v>
      </c>
      <c r="W2" s="48">
        <v>35</v>
      </c>
      <c r="X2" s="48">
        <v>81</v>
      </c>
      <c r="Y2" s="48">
        <v>30</v>
      </c>
      <c r="Z2" s="34">
        <v>2</v>
      </c>
      <c r="AA2" s="37">
        <v>2</v>
      </c>
      <c r="AB2" s="52">
        <f>IF(W2="","",W2*X2*Y2/1000000)</f>
        <v>8.5000000000000006E-2</v>
      </c>
      <c r="AC2" s="38">
        <f>IF(AA2="","",65/AB2*AA2)</f>
        <v>1529</v>
      </c>
      <c r="AD2" s="1">
        <v>3300</v>
      </c>
      <c r="AE2" s="39">
        <f>IF(ISERROR(AD2/AC2),"",AD2/AC2)</f>
        <v>2.16</v>
      </c>
      <c r="AF2" s="53" t="s">
        <v>67</v>
      </c>
      <c r="AG2" s="54">
        <v>0.55300000000000005</v>
      </c>
      <c r="AH2" s="39">
        <f>IF(ISERROR(T2*AG2),"",T2*AG2)</f>
        <v>5.61</v>
      </c>
      <c r="AI2" s="39">
        <f t="shared" ref="AI2:AI3" si="0">IF(ISERROR(T2+AE2+AH2),"",T2+AE2+AH2)</f>
        <v>17.920000000000002</v>
      </c>
      <c r="AJ2" s="40">
        <v>0.01</v>
      </c>
      <c r="AK2" s="39">
        <f>IF(ISERROR(AZ2*AJ2),"",AZ2*AJ2)</f>
        <v>0.3</v>
      </c>
      <c r="AL2" s="40">
        <v>0.12</v>
      </c>
      <c r="AM2" s="39">
        <f>IF(ISERROR(AZ2*AL2),"",AZ2*AL2)</f>
        <v>3.66</v>
      </c>
      <c r="AN2" s="40">
        <v>0.08</v>
      </c>
      <c r="AO2" s="39">
        <f>IF(ISERROR(AZ2*AN2),"",AZ2*AN2)</f>
        <v>2.44</v>
      </c>
      <c r="AP2" s="1"/>
      <c r="AQ2" s="40"/>
      <c r="AR2" s="39">
        <f>IF(ISERROR(AZ2*AQ2),"",AZ2*AQ2)</f>
        <v>0</v>
      </c>
      <c r="AS2" s="1"/>
      <c r="AT2" s="40">
        <v>0</v>
      </c>
      <c r="AU2" s="41">
        <f>IF(ISERROR(AZ2*AT2),"",AZ2*AT2)</f>
        <v>0</v>
      </c>
      <c r="AV2" s="39">
        <f>IF(ISERROR(AK2+AM2+AO2+AR2+AU2),"",AK2+AM2+AO2+AR2+AU2)</f>
        <v>6.4</v>
      </c>
      <c r="AW2" s="39">
        <f t="shared" ref="AW2:AW3" si="1">IF(ISERROR(AI2+AV2),"",AI2+AV2)</f>
        <v>24.32</v>
      </c>
      <c r="AX2" s="42">
        <f>IF(ISERROR((AZ2-AW2)/AZ2),"",(AZ2-AW2)/AZ2)</f>
        <v>0.2021</v>
      </c>
      <c r="AY2" s="39">
        <f t="shared" ref="AY2:AY3" si="2">IF(ISERROR(BA2*(1-BB2)),"",BA2*(1-BB2))</f>
        <v>30.48</v>
      </c>
      <c r="AZ2" s="55">
        <v>30.48</v>
      </c>
      <c r="BA2" s="10">
        <v>75</v>
      </c>
      <c r="BB2" s="40">
        <f>(BA2-AZ2)/BA2</f>
        <v>0.59360000000000002</v>
      </c>
      <c r="BC2" s="9">
        <v>510</v>
      </c>
      <c r="BD2" s="39">
        <f>IF(ISERROR(AX2*BC2),"",AW2*BC2)</f>
        <v>12403.2</v>
      </c>
      <c r="BE2" s="39">
        <f>IF(ISERROR(AZ2*BC2),"",AZ2*BC2)</f>
        <v>15544.8</v>
      </c>
    </row>
    <row r="3" spans="1:58" ht="136.5" customHeight="1" x14ac:dyDescent="0.25">
      <c r="A3" s="32">
        <v>2</v>
      </c>
      <c r="B3" s="1"/>
      <c r="C3" s="1"/>
      <c r="D3" s="1" t="s">
        <v>4</v>
      </c>
      <c r="E3" s="1"/>
      <c r="F3" s="1" t="s">
        <v>5</v>
      </c>
      <c r="G3" s="1"/>
      <c r="H3" s="53" t="s">
        <v>68</v>
      </c>
      <c r="I3" s="53" t="s">
        <v>68</v>
      </c>
      <c r="J3" s="53" t="s">
        <v>71</v>
      </c>
      <c r="K3" s="1" t="s">
        <v>61</v>
      </c>
      <c r="L3" s="53" t="s">
        <v>64</v>
      </c>
      <c r="M3" s="53" t="s">
        <v>66</v>
      </c>
      <c r="N3" s="1" t="s">
        <v>70</v>
      </c>
      <c r="O3" s="56"/>
      <c r="P3" s="1" t="s">
        <v>58</v>
      </c>
      <c r="Q3" s="33"/>
      <c r="R3" s="34"/>
      <c r="S3" s="35" t="str">
        <f t="shared" ref="S3" si="3">IF(ISERROR(Q3/R3),"",Q3/R3)</f>
        <v/>
      </c>
      <c r="T3" s="36">
        <v>10.15</v>
      </c>
      <c r="U3" s="10"/>
      <c r="V3" s="1" t="s">
        <v>3</v>
      </c>
      <c r="W3" s="48">
        <v>35</v>
      </c>
      <c r="X3" s="48">
        <v>81</v>
      </c>
      <c r="Y3" s="48">
        <v>30</v>
      </c>
      <c r="Z3" s="34">
        <v>2</v>
      </c>
      <c r="AA3" s="9">
        <v>2</v>
      </c>
      <c r="AB3" s="52">
        <f t="shared" ref="AB3" si="4">IF(W3="","",W3*X3*Y3/1000000)</f>
        <v>8.5000000000000006E-2</v>
      </c>
      <c r="AC3" s="38">
        <f t="shared" ref="AC3" si="5">IF(AA3="","",65/AB3*AA3)</f>
        <v>1529</v>
      </c>
      <c r="AD3" s="1">
        <v>3300</v>
      </c>
      <c r="AE3" s="39">
        <f t="shared" ref="AE3" si="6">IF(ISERROR(AD3/AC3),"",AD3/AC3)</f>
        <v>2.16</v>
      </c>
      <c r="AF3" s="53" t="s">
        <v>67</v>
      </c>
      <c r="AG3" s="54">
        <v>0.55300000000000005</v>
      </c>
      <c r="AH3" s="39">
        <f>IF(ISERROR(T3*AG3),"",T3*AG3)</f>
        <v>5.61</v>
      </c>
      <c r="AI3" s="39">
        <f t="shared" si="0"/>
        <v>17.920000000000002</v>
      </c>
      <c r="AJ3" s="40">
        <v>0.01</v>
      </c>
      <c r="AK3" s="39">
        <f t="shared" ref="AK3" si="7">IF(ISERROR(AZ3*AJ3),"",AZ3*AJ3)</f>
        <v>0.3</v>
      </c>
      <c r="AL3" s="40">
        <v>0.12</v>
      </c>
      <c r="AM3" s="39">
        <f t="shared" ref="AM3" si="8">IF(ISERROR(AZ3*AL3),"",AZ3*AL3)</f>
        <v>3.66</v>
      </c>
      <c r="AN3" s="40">
        <v>0.08</v>
      </c>
      <c r="AO3" s="39">
        <f t="shared" ref="AO3" si="9">IF(ISERROR(AZ3*AN3),"",AZ3*AN3)</f>
        <v>2.44</v>
      </c>
      <c r="AP3" s="1"/>
      <c r="AQ3" s="40"/>
      <c r="AR3" s="39">
        <f t="shared" ref="AR3" si="10">IF(ISERROR(AZ3*AQ3),"",AZ3*AQ3)</f>
        <v>0</v>
      </c>
      <c r="AS3" s="1"/>
      <c r="AT3" s="40"/>
      <c r="AU3" s="41">
        <f t="shared" ref="AU3" si="11">IF(ISERROR(AZ3*AT3),"",AZ3*AT3)</f>
        <v>0</v>
      </c>
      <c r="AV3" s="39">
        <f t="shared" ref="AV3" si="12">IF(ISERROR(AK3+AM3+AO3+AR3+AU3),"",AK3+AM3+AO3+AR3+AU3)</f>
        <v>6.4</v>
      </c>
      <c r="AW3" s="39">
        <f t="shared" si="1"/>
        <v>24.32</v>
      </c>
      <c r="AX3" s="42">
        <f t="shared" ref="AX3" si="13">IF(ISERROR((AZ3-AW3)/AZ3),"",(AZ3-AW3)/AZ3)</f>
        <v>0.2021</v>
      </c>
      <c r="AY3" s="39">
        <f t="shared" si="2"/>
        <v>30.48</v>
      </c>
      <c r="AZ3" s="55">
        <v>30.48</v>
      </c>
      <c r="BA3" s="10">
        <v>75</v>
      </c>
      <c r="BB3" s="40">
        <f>(BA3-AZ3)/BA3</f>
        <v>0.59360000000000002</v>
      </c>
      <c r="BC3" s="9">
        <v>574</v>
      </c>
      <c r="BD3" s="39">
        <f t="shared" ref="BD3" si="14">IF(ISERROR(AX3*BC3),"",AW3*BC3)</f>
        <v>13959.68</v>
      </c>
      <c r="BE3" s="39">
        <f t="shared" ref="BE3" si="15">IF(ISERROR(AZ3*BC3),"",AZ3*BC3)</f>
        <v>17495.52</v>
      </c>
      <c r="BF3" s="6">
        <f>SUM(BE2:BE3)</f>
        <v>33040.32</v>
      </c>
    </row>
  </sheetData>
  <sheetProtection insertRows="0" deleteRows="0" sort="0"/>
  <protectedRanges>
    <protectedRange sqref="A4:AZ246 BA2:BC3 A2:AR3 AV2:AY3" name="Range1"/>
    <protectedRange sqref="AU2:AU3" name="Range1_1"/>
  </protectedRanges>
  <phoneticPr fontId="8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2025-09-23T06:01:41Z</dcterms:modified>
</cp:coreProperties>
</file>