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D4AFB89-8D21-47EC-A7AE-49FF4BEB3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4" i="5"/>
  <c r="BB5" i="5"/>
  <c r="BB6" i="5"/>
  <c r="BB7" i="5"/>
  <c r="BB2" i="5"/>
  <c r="AM6" i="5"/>
  <c r="AM7" i="5"/>
  <c r="AH6" i="5" l="1"/>
  <c r="AH5" i="5"/>
  <c r="AH4" i="5"/>
  <c r="AH3" i="5"/>
  <c r="BE7" i="5"/>
  <c r="AU7" i="5"/>
  <c r="AR7" i="5"/>
  <c r="AO7" i="5"/>
  <c r="AK7" i="5"/>
  <c r="AB7" i="5"/>
  <c r="AC7" i="5" s="1"/>
  <c r="AE7" i="5" s="1"/>
  <c r="AH7" i="5"/>
  <c r="BE5" i="5"/>
  <c r="AU5" i="5"/>
  <c r="AR5" i="5"/>
  <c r="AO5" i="5"/>
  <c r="AM5" i="5"/>
  <c r="AK5" i="5"/>
  <c r="AB5" i="5"/>
  <c r="AC5" i="5" s="1"/>
  <c r="AE5" i="5" s="1"/>
  <c r="BE3" i="5"/>
  <c r="AU3" i="5"/>
  <c r="AR3" i="5"/>
  <c r="AO3" i="5"/>
  <c r="AM3" i="5"/>
  <c r="AK3" i="5"/>
  <c r="AB3" i="5"/>
  <c r="AC3" i="5" s="1"/>
  <c r="AE3" i="5" s="1"/>
  <c r="BE10" i="5"/>
  <c r="AU10" i="5"/>
  <c r="AR10" i="5"/>
  <c r="AO10" i="5"/>
  <c r="AM10" i="5"/>
  <c r="AK10" i="5"/>
  <c r="AB10" i="5"/>
  <c r="AC10" i="5" s="1"/>
  <c r="AE10" i="5" s="1"/>
  <c r="AH10" i="5"/>
  <c r="BE9" i="5"/>
  <c r="AU9" i="5"/>
  <c r="AR9" i="5"/>
  <c r="AO9" i="5"/>
  <c r="AM9" i="5"/>
  <c r="AK9" i="5"/>
  <c r="AB9" i="5"/>
  <c r="AC9" i="5" s="1"/>
  <c r="AE9" i="5" s="1"/>
  <c r="AH9" i="5"/>
  <c r="BE8" i="5"/>
  <c r="AU8" i="5"/>
  <c r="AR8" i="5"/>
  <c r="AO8" i="5"/>
  <c r="AM8" i="5"/>
  <c r="AK8" i="5"/>
  <c r="AB8" i="5"/>
  <c r="AC8" i="5" s="1"/>
  <c r="AE8" i="5" s="1"/>
  <c r="AH8" i="5"/>
  <c r="BE6" i="5"/>
  <c r="AU6" i="5"/>
  <c r="AR6" i="5"/>
  <c r="AO6" i="5"/>
  <c r="AK6" i="5"/>
  <c r="AB6" i="5"/>
  <c r="AC6" i="5" s="1"/>
  <c r="AE6" i="5" s="1"/>
  <c r="BE4" i="5"/>
  <c r="AU4" i="5"/>
  <c r="AR4" i="5"/>
  <c r="AO4" i="5"/>
  <c r="AM4" i="5"/>
  <c r="AK4" i="5"/>
  <c r="AB4" i="5"/>
  <c r="AC4" i="5" s="1"/>
  <c r="AE4" i="5" s="1"/>
  <c r="BE2" i="5"/>
  <c r="AU2" i="5"/>
  <c r="AR2" i="5"/>
  <c r="AO2" i="5"/>
  <c r="AM2" i="5"/>
  <c r="AK2" i="5"/>
  <c r="AB2" i="5"/>
  <c r="AC2" i="5" s="1"/>
  <c r="AE2" i="5" s="1"/>
  <c r="AH2" i="5"/>
  <c r="AI10" i="5" l="1"/>
  <c r="AV3" i="5"/>
  <c r="AV7" i="5"/>
  <c r="AV5" i="5"/>
  <c r="AI4" i="5"/>
  <c r="AI2" i="5"/>
  <c r="AI7" i="5"/>
  <c r="AI5" i="5"/>
  <c r="AI3" i="5"/>
  <c r="AV6" i="5"/>
  <c r="AI9" i="5"/>
  <c r="AV9" i="5"/>
  <c r="AI6" i="5"/>
  <c r="AI8" i="5"/>
  <c r="AV2" i="5"/>
  <c r="AW2" i="5" s="1"/>
  <c r="AX2" i="5" s="1"/>
  <c r="BD2" i="5" s="1"/>
  <c r="AV4" i="5"/>
  <c r="AV10" i="5"/>
  <c r="AV8" i="5"/>
  <c r="AW3" i="5" l="1"/>
  <c r="AX3" i="5" s="1"/>
  <c r="BD3" i="5" s="1"/>
  <c r="AW10" i="5"/>
  <c r="AX10" i="5" s="1"/>
  <c r="BD10" i="5" s="1"/>
  <c r="AW9" i="5"/>
  <c r="AX9" i="5" s="1"/>
  <c r="BD9" i="5" s="1"/>
  <c r="AW4" i="5"/>
  <c r="AX4" i="5" s="1"/>
  <c r="BD4" i="5" s="1"/>
  <c r="AW7" i="5"/>
  <c r="AX7" i="5" s="1"/>
  <c r="BD7" i="5" s="1"/>
  <c r="AW5" i="5"/>
  <c r="AX5" i="5" s="1"/>
  <c r="BD5" i="5" s="1"/>
  <c r="AW6" i="5"/>
  <c r="AX6" i="5" s="1"/>
  <c r="BD6" i="5" s="1"/>
  <c r="AW8" i="5"/>
  <c r="AX8" i="5" s="1"/>
  <c r="BD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<sst xmlns="http://schemas.openxmlformats.org/spreadsheetml/2006/main" count="156" uniqueCount="95">
  <si>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</si>
  <si>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</si>
  <si>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</si>
  <si>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</si>
  <si>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</si>
  <si>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</si>
  <si>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</si>
  <si>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</si>
  <si>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</si>
  <si>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</si>
  <si>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</si>
  <si>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</si>
  <si>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</si>
  <si>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</si>
  <si>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</si>
  <si>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</si>
  <si>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</si>
  <si>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</si>
  <si>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</si>
  <si>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</si>
  <si>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</si>
  <si>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</si>
  <si>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</si>
  <si>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</si>
  <si>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</si>
  <si>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</si>
  <si>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</si>
  <si>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</si>
  <si>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</si>
  <si>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</si>
  <si>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</si>
  <si>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</si>
  <si>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</si>
  <si>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</si>
  <si>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</si>
  <si>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</si>
  <si>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</si>
  <si>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</si>
  <si>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</si>
  <si>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</si>
  <si>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</si>
  <si>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</si>
  <si>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</si>
  <si>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</si>
  <si>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</si>
  <si>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</si>
  <si>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</si>
  <si>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</si>
  <si>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</si>
  <si>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</si>
  <si>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</si>
  <si>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</si>
  <si>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</si>
  <si>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</si>
  <si>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</si>
  <si>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</si>
  <si>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</si>
  <si>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</si>
  <si>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</si>
  <si>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</si>
  <si>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GIO Coverlet set</t>
    <phoneticPr fontId="7" type="noConversion"/>
  </si>
  <si>
    <t>3 Pieces matelasse coverlet set</t>
    <phoneticPr fontId="7" type="noConversion"/>
  </si>
  <si>
    <t xml:space="preserve">coverlet set </t>
    <phoneticPr fontId="7" type="noConversion"/>
  </si>
  <si>
    <t xml:space="preserve">Covlerlet: 100% matelasse polyester with 100%polyester  piping;sham: face 100% matelasse polyester; reverse 100%polyester  </t>
    <phoneticPr fontId="7" type="noConversion"/>
  </si>
  <si>
    <r>
      <t xml:space="preserve">Queen : </t>
    </r>
    <r>
      <rPr>
        <sz val="8"/>
        <color indexed="10"/>
        <rFont val="Arial"/>
        <family val="2"/>
      </rPr>
      <t>90</t>
    </r>
    <r>
      <rPr>
        <sz val="8"/>
        <rFont val="Arial"/>
        <family val="2"/>
      </rPr>
      <t>x96"/21x27"(2)</t>
    </r>
    <phoneticPr fontId="7" type="noConversion"/>
  </si>
  <si>
    <r>
      <t xml:space="preserve">King : </t>
    </r>
    <r>
      <rPr>
        <sz val="8"/>
        <color indexed="10"/>
        <rFont val="Arial"/>
        <family val="2"/>
      </rPr>
      <t>108</t>
    </r>
    <r>
      <rPr>
        <sz val="8"/>
        <rFont val="Arial"/>
        <family val="2"/>
      </rPr>
      <t>x96"/21x37"(2)</t>
    </r>
    <phoneticPr fontId="7" type="noConversion"/>
  </si>
  <si>
    <t>White</t>
    <phoneticPr fontId="7" type="noConversion"/>
  </si>
  <si>
    <t>6304.19.1500</t>
  </si>
  <si>
    <t>6304.19.1500</t>
    <phoneticPr fontId="7" type="noConversion"/>
  </si>
  <si>
    <t>Simply Taupe Chambray</t>
    <phoneticPr fontId="7" type="noConversion"/>
  </si>
  <si>
    <t xml:space="preserve"> Indigo Blue Chambray</t>
    <phoneticPr fontId="7" type="noConversion"/>
  </si>
  <si>
    <t>GIO Selector Wall fabric sample</t>
    <phoneticPr fontId="7" type="noConversion"/>
  </si>
  <si>
    <t>GIO Sham display sample</t>
    <phoneticPr fontId="7" type="noConversion"/>
  </si>
  <si>
    <t>GIO Coverlet mini display sample</t>
    <phoneticPr fontId="7" type="noConversion"/>
  </si>
  <si>
    <t>fabric sample</t>
    <phoneticPr fontId="7" type="noConversion"/>
  </si>
  <si>
    <t xml:space="preserve">Sham </t>
    <phoneticPr fontId="7" type="noConversion"/>
  </si>
  <si>
    <t>Mini Coverlet</t>
    <phoneticPr fontId="7" type="noConversion"/>
  </si>
  <si>
    <t xml:space="preserve">100% matelasse polyester </t>
    <phoneticPr fontId="7" type="noConversion"/>
  </si>
  <si>
    <t xml:space="preserve"> front matelasse, 100% polyester; back side with 100%microfiber </t>
    <phoneticPr fontId="7" type="noConversion"/>
  </si>
  <si>
    <t>matelasse, 100% polyester with 100% polyester piping,
Include 1.5" Rod Pocket on the top</t>
    <phoneticPr fontId="7" type="noConversion"/>
  </si>
  <si>
    <t>15x15"-3pc as a pk</t>
  </si>
  <si>
    <t>21x27"-3pc as a pk</t>
  </si>
  <si>
    <t>12x24"- 3pc as a pk</t>
  </si>
  <si>
    <t>blue white taupe</t>
    <phoneticPr fontId="7" type="noConversion"/>
  </si>
  <si>
    <t>6304.93.0000</t>
  </si>
  <si>
    <t>COVERLET&amp;BEDSPR</t>
  </si>
  <si>
    <t>SLPN13-244</t>
    <phoneticPr fontId="7" type="noConversion"/>
  </si>
  <si>
    <t>SLPN13-245</t>
  </si>
  <si>
    <t>SLPN13-246</t>
  </si>
  <si>
    <t>SLPN13-247</t>
  </si>
  <si>
    <t>SLPN13-248</t>
  </si>
  <si>
    <t>SLPN13-249</t>
  </si>
  <si>
    <t>SLPN13-250</t>
  </si>
  <si>
    <t>SLPN13-251</t>
  </si>
  <si>
    <t>SLPN13-252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</si>
</sst>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Verdana"/>
      <family val="2"/>
    </font>
    <font>
      <sz val="8"/>
      <name val="Arial"/>
      <family val="2"/>
    </font>
    <font>
      <sz val="8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>
      <alignment vertical="center"/>
    </xf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7" applyFont="1" applyBorder="1" applyAlignment="1">
      <alignment wrapText="1"/>
    </xf>
    <xf numFmtId="0" fontId="3" fillId="0" borderId="1" xfId="0" applyFont="1" applyBorder="1"/>
  </cellXfs>
  <cellStyles count="8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 4" xfId="7" xr:uid="{FDD9CB20-B58F-4BFC-9BBD-7C89578681D0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3</xdr:row>
      <xdr:rowOff>59803</xdr:rowOff>
    </xdr:from>
    <xdr:to>
      <xdr:col>1</xdr:col>
      <xdr:colOff>895350</xdr:colOff>
      <xdr:row>3</xdr:row>
      <xdr:rowOff>923520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17186E0-80C7-5B97-253F-F33A25AA3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2561703"/>
          <a:ext cx="825500" cy="863717"/>
        </a:xfrm>
        <a:prstGeom prst="rect">
          <a:avLst/>
        </a:prstGeom>
      </xdr:spPr>
    </xdr:pic>
    <xdr:clientData/>
  </xdr:twoCellAnchor>
  <xdr:oneCellAnchor>
    <xdr:from>
      <xdr:col>1</xdr:col>
      <xdr:colOff>69850</xdr:colOff>
      <xdr:row>4</xdr:row>
      <xdr:rowOff>59803</xdr:rowOff>
    </xdr:from>
    <xdr:ext cx="825500" cy="863717"/>
    <xdr:pic>
      <xdr:nvPicPr>
        <xdr:cNvPr id="7" name="图片 6">
          <a:extLst>
            <a:ext uri="{FF2B5EF4-FFF2-40B4-BE49-F238E27FC236}">
              <a16:creationId xmlns:a16="http://schemas.microsoft.com/office/drawing/2014/main" id="{077C658A-2325-47E2-ADD9-03B2AD7B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80" y="3483654"/>
          <a:ext cx="825500" cy="8637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10"/>
  <sheetViews>
    <sheetView tabSelected="1" topLeftCell="A4" zoomScale="74" zoomScaleNormal="74" workbookViewId="0">
      <selection activeCell="N8" sqref="N8"/>
    </sheetView>
  </sheetViews>
  <sheetFormatPr defaultColWidth="9.140625" defaultRowHeight="15"/>
  <cols>
    <col min="1" max="1" width="10.140625" style="3" customWidth="1"/>
    <col min="2" max="2" width="15.710937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14.85546875" style="2" customWidth="1"/>
    <col min="11" max="11" width="7" style="2" customWidth="1"/>
    <col min="12" max="12" width="6.140625" style="2" customWidth="1"/>
    <col min="13" max="13" width="9.42578125" style="2" customWidth="1"/>
    <col min="14" max="14" width="14.7109375" style="2" customWidth="1"/>
    <col min="15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5" customWidth="1"/>
    <col min="27" max="27" width="6.28515625" style="7" customWidth="1"/>
    <col min="28" max="28" width="10" style="50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5.85546875" style="2" customWidth="1"/>
    <col min="43" max="43" width="5.42578125" style="8" customWidth="1"/>
    <col min="44" max="44" width="6.42578125" style="6" customWidth="1"/>
    <col min="45" max="45" width="5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2.42578125" style="6" customWidth="1"/>
    <col min="57" max="57" width="13.42578125" style="6" customWidth="1"/>
    <col min="58" max="58" width="10.28515625" style="2" bestFit="1" customWidth="1"/>
    <col min="59" max="16384" width="9.140625" style="2"/>
  </cols>
  <sheetData>
    <row r="1" spans="1:57" ht="68.099999999999994" customHeight="1">
      <c r="A1" s="11" t="s">
        <v>4</v>
      </c>
      <c r="B1" s="11" t="s">
        <v>5</v>
      </c>
      <c r="C1" s="44" t="s">
        <v>6</v>
      </c>
      <c r="D1" s="45" t="s">
        <v>0</v>
      </c>
      <c r="E1" s="45" t="s">
        <v>2</v>
      </c>
      <c r="F1" s="13" t="s">
        <v>55</v>
      </c>
      <c r="G1" s="44" t="s">
        <v>7</v>
      </c>
      <c r="H1" s="12" t="s">
        <v>8</v>
      </c>
      <c r="I1" s="43" t="s">
        <v>58</v>
      </c>
      <c r="J1" s="12" t="s">
        <v>9</v>
      </c>
      <c r="K1" s="12" t="s">
        <v>10</v>
      </c>
      <c r="L1" s="12" t="s">
        <v>11</v>
      </c>
      <c r="M1" s="44" t="s">
        <v>12</v>
      </c>
      <c r="N1" s="44" t="s">
        <v>13</v>
      </c>
      <c r="O1" s="44" t="s">
        <v>14</v>
      </c>
      <c r="P1" s="43" t="s">
        <v>59</v>
      </c>
      <c r="Q1" s="14" t="s">
        <v>15</v>
      </c>
      <c r="R1" s="15" t="s">
        <v>16</v>
      </c>
      <c r="S1" s="16" t="s">
        <v>17</v>
      </c>
      <c r="T1" s="17" t="s">
        <v>18</v>
      </c>
      <c r="U1" s="18" t="s">
        <v>19</v>
      </c>
      <c r="V1" s="19" t="s">
        <v>1</v>
      </c>
      <c r="W1" s="47" t="s">
        <v>20</v>
      </c>
      <c r="X1" s="47" t="s">
        <v>21</v>
      </c>
      <c r="Y1" s="47" t="s">
        <v>22</v>
      </c>
      <c r="Z1" s="20" t="s">
        <v>23</v>
      </c>
      <c r="AA1" s="21" t="s">
        <v>24</v>
      </c>
      <c r="AB1" s="51" t="s">
        <v>25</v>
      </c>
      <c r="AC1" s="22" t="s">
        <v>26</v>
      </c>
      <c r="AD1" s="11" t="s">
        <v>27</v>
      </c>
      <c r="AE1" s="23" t="s">
        <v>28</v>
      </c>
      <c r="AF1" s="11" t="s">
        <v>29</v>
      </c>
      <c r="AG1" s="24" t="s">
        <v>30</v>
      </c>
      <c r="AH1" s="25" t="s">
        <v>31</v>
      </c>
      <c r="AI1" s="23" t="s">
        <v>32</v>
      </c>
      <c r="AJ1" s="24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19" t="s">
        <v>39</v>
      </c>
      <c r="AQ1" s="24" t="s">
        <v>40</v>
      </c>
      <c r="AR1" s="23" t="s">
        <v>41</v>
      </c>
      <c r="AS1" s="26" t="s">
        <v>42</v>
      </c>
      <c r="AT1" s="49" t="s">
        <v>43</v>
      </c>
      <c r="AU1" s="23" t="s">
        <v>44</v>
      </c>
      <c r="AV1" s="23" t="s">
        <v>45</v>
      </c>
      <c r="AW1" s="27" t="s">
        <v>46</v>
      </c>
      <c r="AX1" s="28" t="s">
        <v>47</v>
      </c>
      <c r="AY1" s="27" t="s">
        <v>48</v>
      </c>
      <c r="AZ1" s="29" t="s">
        <v>49</v>
      </c>
      <c r="BA1" s="30" t="s">
        <v>50</v>
      </c>
      <c r="BB1" s="30" t="s">
        <v>51</v>
      </c>
      <c r="BC1" s="11" t="s">
        <v>52</v>
      </c>
      <c r="BD1" s="31" t="s">
        <v>53</v>
      </c>
      <c r="BE1" s="31" t="s">
        <v>54</v>
      </c>
    </row>
    <row r="2" spans="1:57" ht="72.599999999999994" customHeight="1">
      <c r="A2" s="32">
        <v>1</v>
      </c>
      <c r="B2" s="1"/>
      <c r="C2" s="1"/>
      <c r="D2" s="1"/>
      <c r="E2" s="1"/>
      <c r="F2" s="1" t="s">
        <v>85</v>
      </c>
      <c r="G2" s="53" t="s">
        <v>60</v>
      </c>
      <c r="H2" s="53" t="s">
        <v>61</v>
      </c>
      <c r="I2" s="53" t="s">
        <v>62</v>
      </c>
      <c r="J2" s="53" t="s">
        <v>63</v>
      </c>
      <c r="K2" s="54" t="s">
        <v>64</v>
      </c>
      <c r="L2" s="53" t="s">
        <v>70</v>
      </c>
      <c r="M2" s="1"/>
      <c r="N2" s="55" t="s">
        <v>86</v>
      </c>
      <c r="O2" s="1"/>
      <c r="P2" s="1" t="s">
        <v>57</v>
      </c>
      <c r="Q2" s="33">
        <v>119.1</v>
      </c>
      <c r="R2" s="34">
        <v>8</v>
      </c>
      <c r="S2" s="35">
        <v>14.89</v>
      </c>
      <c r="T2" s="36">
        <v>14.89</v>
      </c>
      <c r="U2" s="10"/>
      <c r="V2" s="1" t="s">
        <v>3</v>
      </c>
      <c r="W2" s="48">
        <v>47</v>
      </c>
      <c r="X2" s="48">
        <v>40</v>
      </c>
      <c r="Y2" s="48">
        <v>58</v>
      </c>
      <c r="Z2" s="34">
        <v>2</v>
      </c>
      <c r="AA2" s="37">
        <v>6</v>
      </c>
      <c r="AB2" s="52">
        <f>IF(W2="","",W2*X2*Y2/1000000)</f>
        <v>0.109</v>
      </c>
      <c r="AC2" s="38">
        <f>IF(AA2="","",65/AB2*AA2)</f>
        <v>3578</v>
      </c>
      <c r="AD2" s="1">
        <v>3300</v>
      </c>
      <c r="AE2" s="39">
        <f>IF(ISERROR(AD2/AC2),"",AD2/AC2)</f>
        <v>0.92</v>
      </c>
      <c r="AF2" s="53" t="s">
        <v>68</v>
      </c>
      <c r="AG2" s="40">
        <v>0.44500000000000001</v>
      </c>
      <c r="AH2" s="39">
        <f>IF(ISERROR(T2*AG2),"",T2*AG2)</f>
        <v>6.63</v>
      </c>
      <c r="AI2" s="39">
        <f t="shared" ref="AI2:AI10" si="0">IF(ISERROR(T2+AE2+AH2),"",T2+AE2+AH2)</f>
        <v>22.44</v>
      </c>
      <c r="AJ2" s="40">
        <v>0.01</v>
      </c>
      <c r="AK2" s="39">
        <f>IF(ISERROR(AZ2*AJ2),"",AZ2*AJ2)</f>
        <v>0.34</v>
      </c>
      <c r="AL2" s="40">
        <v>0.05</v>
      </c>
      <c r="AM2" s="39">
        <f>IF(ISERROR(AZ2*AL2),"",AZ2*AL2)</f>
        <v>1.68</v>
      </c>
      <c r="AN2" s="40">
        <v>0.08</v>
      </c>
      <c r="AO2" s="39">
        <f>IF(ISERROR(AZ2*AN2),"",AZ2*AN2)</f>
        <v>2.69</v>
      </c>
      <c r="AP2" s="1"/>
      <c r="AQ2" s="40"/>
      <c r="AR2" s="39">
        <f>IF(ISERROR(AZ2*AQ2),"",AZ2*AQ2)</f>
        <v>0</v>
      </c>
      <c r="AS2" s="1"/>
      <c r="AT2" s="40">
        <v>0</v>
      </c>
      <c r="AU2" s="41">
        <f>IF(ISERROR(AZ2*AT2),"",AZ2*AT2)</f>
        <v>0</v>
      </c>
      <c r="AV2" s="39">
        <f>IF(ISERROR(AK2+AM2+AO2+AR2+AU2),"",AK2+AM2+AO2+AR2+AU2)</f>
        <v>4.71</v>
      </c>
      <c r="AW2" s="39">
        <f t="shared" ref="AW2:AW10" si="1">IF(ISERROR(AI2+AV2),"",AI2+AV2)</f>
        <v>27.15</v>
      </c>
      <c r="AX2" s="42">
        <f>IF(ISERROR((AZ2-AW2)/AZ2),"",(AZ2-AW2)/AZ2)</f>
        <v>0.192</v>
      </c>
      <c r="AY2" s="10">
        <v>33.6</v>
      </c>
      <c r="AZ2" s="10">
        <v>33.6</v>
      </c>
      <c r="BA2" s="10">
        <v>129.99</v>
      </c>
      <c r="BB2" s="40">
        <f>(BA2-AZ2)/BA2</f>
        <v>0.74150000000000005</v>
      </c>
      <c r="BC2" s="9">
        <v>144</v>
      </c>
      <c r="BD2" s="39">
        <f>IF(ISERROR(AX2*BC2),"",AW2*BC2)</f>
        <v>3909.6</v>
      </c>
      <c r="BE2" s="39">
        <f>IF(ISERROR(AZ2*BC2),"",AZ2*BC2)</f>
        <v>4838.3999999999996</v>
      </c>
    </row>
    <row r="3" spans="1:57" ht="72.599999999999994" customHeight="1">
      <c r="A3" s="32">
        <v>2</v>
      </c>
      <c r="B3" s="1"/>
      <c r="C3" s="1"/>
      <c r="D3" s="1"/>
      <c r="E3" s="1"/>
      <c r="F3" s="1" t="s">
        <v>85</v>
      </c>
      <c r="G3" s="53" t="s">
        <v>60</v>
      </c>
      <c r="H3" s="53" t="s">
        <v>61</v>
      </c>
      <c r="I3" s="53" t="s">
        <v>62</v>
      </c>
      <c r="J3" s="53" t="s">
        <v>63</v>
      </c>
      <c r="K3" s="54" t="s">
        <v>65</v>
      </c>
      <c r="L3" s="53" t="s">
        <v>70</v>
      </c>
      <c r="M3" s="1"/>
      <c r="N3" s="55" t="s">
        <v>87</v>
      </c>
      <c r="O3" s="1"/>
      <c r="P3" s="1" t="s">
        <v>57</v>
      </c>
      <c r="Q3" s="33">
        <v>122.7</v>
      </c>
      <c r="R3" s="34">
        <v>8</v>
      </c>
      <c r="S3" s="35">
        <v>15.34</v>
      </c>
      <c r="T3" s="36">
        <v>15.34</v>
      </c>
      <c r="U3" s="10"/>
      <c r="V3" s="1" t="s">
        <v>3</v>
      </c>
      <c r="W3" s="48">
        <v>47</v>
      </c>
      <c r="X3" s="48">
        <v>40</v>
      </c>
      <c r="Y3" s="48">
        <v>74</v>
      </c>
      <c r="Z3" s="34">
        <v>2</v>
      </c>
      <c r="AA3" s="37">
        <v>6</v>
      </c>
      <c r="AB3" s="52">
        <f>IF(W3="","",W3*X3*Y3/1000000)</f>
        <v>0.13900000000000001</v>
      </c>
      <c r="AC3" s="38">
        <f>IF(AA3="","",65/AB3*AA3)</f>
        <v>2806</v>
      </c>
      <c r="AD3" s="1">
        <v>3300</v>
      </c>
      <c r="AE3" s="39">
        <f>IF(ISERROR(AD3/AC3),"",AD3/AC3)</f>
        <v>1.18</v>
      </c>
      <c r="AF3" s="53" t="s">
        <v>68</v>
      </c>
      <c r="AG3" s="40">
        <v>0.44500000000000001</v>
      </c>
      <c r="AH3" s="39">
        <f>IF(ISERROR(T3*AG3),"",T3*AG3)</f>
        <v>6.83</v>
      </c>
      <c r="AI3" s="39">
        <f t="shared" ref="AI3" si="2">IF(ISERROR(T3+AE3+AH3),"",T3+AE3+AH3)</f>
        <v>23.35</v>
      </c>
      <c r="AJ3" s="40">
        <v>0.01</v>
      </c>
      <c r="AK3" s="39">
        <f>IF(ISERROR(AZ3*AJ3),"",AZ3*AJ3)</f>
        <v>0.37</v>
      </c>
      <c r="AL3" s="40">
        <v>0.05</v>
      </c>
      <c r="AM3" s="39">
        <f>IF(ISERROR(AZ3*AL3),"",AZ3*AL3)</f>
        <v>1.87</v>
      </c>
      <c r="AN3" s="40">
        <v>0.08</v>
      </c>
      <c r="AO3" s="39">
        <f>IF(ISERROR(AZ3*AN3),"",AZ3*AN3)</f>
        <v>2.99</v>
      </c>
      <c r="AP3" s="1"/>
      <c r="AQ3" s="40"/>
      <c r="AR3" s="39">
        <f>IF(ISERROR(AZ3*AQ3),"",AZ3*AQ3)</f>
        <v>0</v>
      </c>
      <c r="AS3" s="1"/>
      <c r="AT3" s="40">
        <v>0</v>
      </c>
      <c r="AU3" s="41">
        <f>IF(ISERROR(AZ3*AT3),"",AZ3*AT3)</f>
        <v>0</v>
      </c>
      <c r="AV3" s="39">
        <f>IF(ISERROR(AK3+AM3+AO3+AR3+AU3),"",AK3+AM3+AO3+AR3+AU3)</f>
        <v>5.23</v>
      </c>
      <c r="AW3" s="39">
        <f t="shared" ref="AW3" si="3">IF(ISERROR(AI3+AV3),"",AI3+AV3)</f>
        <v>28.58</v>
      </c>
      <c r="AX3" s="42">
        <f>IF(ISERROR((AZ3-AW3)/AZ3),"",(AZ3-AW3)/AZ3)</f>
        <v>0.2346</v>
      </c>
      <c r="AY3" s="10">
        <v>37.340000000000003</v>
      </c>
      <c r="AZ3" s="10">
        <v>37.340000000000003</v>
      </c>
      <c r="BA3" s="10">
        <v>149.99</v>
      </c>
      <c r="BB3" s="40">
        <f t="shared" ref="BB3:BB7" si="4">(BA3-AZ3)/BA3</f>
        <v>0.75109999999999999</v>
      </c>
      <c r="BC3" s="9">
        <v>456</v>
      </c>
      <c r="BD3" s="39">
        <f>IF(ISERROR(AX3*BC3),"",AW3*BC3)</f>
        <v>13032.48</v>
      </c>
      <c r="BE3" s="39">
        <f>IF(ISERROR(AZ3*BC3),"",AZ3*BC3)</f>
        <v>17027.04</v>
      </c>
    </row>
    <row r="4" spans="1:57" ht="73.5" customHeight="1">
      <c r="A4" s="32">
        <v>3</v>
      </c>
      <c r="B4" s="1"/>
      <c r="C4" s="1"/>
      <c r="D4" s="1"/>
      <c r="E4" s="1"/>
      <c r="F4" s="1" t="s">
        <v>85</v>
      </c>
      <c r="G4" s="53" t="s">
        <v>60</v>
      </c>
      <c r="H4" s="53" t="s">
        <v>61</v>
      </c>
      <c r="I4" s="53" t="s">
        <v>62</v>
      </c>
      <c r="J4" s="53" t="s">
        <v>63</v>
      </c>
      <c r="K4" s="54" t="s">
        <v>64</v>
      </c>
      <c r="L4" s="53" t="s">
        <v>66</v>
      </c>
      <c r="M4" s="1"/>
      <c r="N4" s="55" t="s">
        <v>88</v>
      </c>
      <c r="O4" s="1"/>
      <c r="P4" s="1" t="s">
        <v>57</v>
      </c>
      <c r="Q4" s="33">
        <v>119.1</v>
      </c>
      <c r="R4" s="34">
        <v>8</v>
      </c>
      <c r="S4" s="35">
        <v>14.89</v>
      </c>
      <c r="T4" s="36">
        <v>14.89</v>
      </c>
      <c r="U4" s="10"/>
      <c r="V4" s="1" t="s">
        <v>3</v>
      </c>
      <c r="W4" s="48">
        <v>47</v>
      </c>
      <c r="X4" s="48">
        <v>40</v>
      </c>
      <c r="Y4" s="48">
        <v>58</v>
      </c>
      <c r="Z4" s="34">
        <v>2</v>
      </c>
      <c r="AA4" s="9">
        <v>6</v>
      </c>
      <c r="AB4" s="52">
        <f t="shared" ref="AB4:AB10" si="5">IF(W4="","",W4*X4*Y4/1000000)</f>
        <v>0.109</v>
      </c>
      <c r="AC4" s="38">
        <f t="shared" ref="AC4:AC10" si="6">IF(AA4="","",65/AB4*AA4)</f>
        <v>3578</v>
      </c>
      <c r="AD4" s="1">
        <v>3300</v>
      </c>
      <c r="AE4" s="39">
        <f t="shared" ref="AE4:AE10" si="7">IF(ISERROR(AD4/AC4),"",AD4/AC4)</f>
        <v>0.92</v>
      </c>
      <c r="AF4" s="53" t="s">
        <v>68</v>
      </c>
      <c r="AG4" s="40">
        <v>0.44500000000000001</v>
      </c>
      <c r="AH4" s="39">
        <f>IF(ISERROR(T4*AG4),"",T4*AG4)</f>
        <v>6.63</v>
      </c>
      <c r="AI4" s="39">
        <f t="shared" si="0"/>
        <v>22.44</v>
      </c>
      <c r="AJ4" s="40">
        <v>0.01</v>
      </c>
      <c r="AK4" s="39">
        <f t="shared" ref="AK4:AK10" si="8">IF(ISERROR(AZ4*AJ4),"",AZ4*AJ4)</f>
        <v>0.34</v>
      </c>
      <c r="AL4" s="40">
        <v>0.05</v>
      </c>
      <c r="AM4" s="39">
        <f t="shared" ref="AM4:AM10" si="9">IF(ISERROR(AZ4*AL4),"",AZ4*AL4)</f>
        <v>1.68</v>
      </c>
      <c r="AN4" s="40">
        <v>0.08</v>
      </c>
      <c r="AO4" s="39">
        <f t="shared" ref="AO4:AO10" si="10">IF(ISERROR(AZ4*AN4),"",AZ4*AN4)</f>
        <v>2.69</v>
      </c>
      <c r="AP4" s="1"/>
      <c r="AQ4" s="40"/>
      <c r="AR4" s="39">
        <f t="shared" ref="AR4:AR10" si="11">IF(ISERROR(AZ4*AQ4),"",AZ4*AQ4)</f>
        <v>0</v>
      </c>
      <c r="AS4" s="1"/>
      <c r="AT4" s="40"/>
      <c r="AU4" s="41">
        <f t="shared" ref="AU4:AU10" si="12">IF(ISERROR(AZ4*AT4),"",AZ4*AT4)</f>
        <v>0</v>
      </c>
      <c r="AV4" s="39">
        <f t="shared" ref="AV4:AV10" si="13">IF(ISERROR(AK4+AM4+AO4+AR4+AU4),"",AK4+AM4+AO4+AR4+AU4)</f>
        <v>4.71</v>
      </c>
      <c r="AW4" s="39">
        <f t="shared" si="1"/>
        <v>27.15</v>
      </c>
      <c r="AX4" s="42">
        <f t="shared" ref="AX4:AX10" si="14">IF(ISERROR((AZ4-AW4)/AZ4),"",(AZ4-AW4)/AZ4)</f>
        <v>0.192</v>
      </c>
      <c r="AY4" s="10">
        <v>33.6</v>
      </c>
      <c r="AZ4" s="10">
        <v>33.6</v>
      </c>
      <c r="BA4" s="10">
        <v>129.99</v>
      </c>
      <c r="BB4" s="40">
        <f t="shared" si="4"/>
        <v>0.74150000000000005</v>
      </c>
      <c r="BC4" s="9">
        <v>118</v>
      </c>
      <c r="BD4" s="39">
        <f t="shared" ref="BD4:BD10" si="15">IF(ISERROR(AX4*BC4),"",AW4*BC4)</f>
        <v>3203.7</v>
      </c>
      <c r="BE4" s="39">
        <f t="shared" ref="BE4:BE10" si="16">IF(ISERROR(AZ4*BC4),"",AZ4*BC4)</f>
        <v>3964.8</v>
      </c>
    </row>
    <row r="5" spans="1:57" ht="73.5" customHeight="1">
      <c r="A5" s="32">
        <v>4</v>
      </c>
      <c r="B5" s="1"/>
      <c r="C5" s="1"/>
      <c r="D5" s="1"/>
      <c r="E5" s="1"/>
      <c r="F5" s="1" t="s">
        <v>85</v>
      </c>
      <c r="G5" s="53" t="s">
        <v>60</v>
      </c>
      <c r="H5" s="53" t="s">
        <v>61</v>
      </c>
      <c r="I5" s="53" t="s">
        <v>62</v>
      </c>
      <c r="J5" s="53" t="s">
        <v>63</v>
      </c>
      <c r="K5" s="54" t="s">
        <v>65</v>
      </c>
      <c r="L5" s="53" t="s">
        <v>66</v>
      </c>
      <c r="M5" s="1"/>
      <c r="N5" s="55" t="s">
        <v>89</v>
      </c>
      <c r="O5" s="1"/>
      <c r="P5" s="1" t="s">
        <v>57</v>
      </c>
      <c r="Q5" s="33">
        <v>122.7</v>
      </c>
      <c r="R5" s="34">
        <v>8</v>
      </c>
      <c r="S5" s="35">
        <v>15.34</v>
      </c>
      <c r="T5" s="36">
        <v>15.34</v>
      </c>
      <c r="U5" s="10"/>
      <c r="V5" s="1" t="s">
        <v>3</v>
      </c>
      <c r="W5" s="48">
        <v>47</v>
      </c>
      <c r="X5" s="48">
        <v>40</v>
      </c>
      <c r="Y5" s="48">
        <v>74</v>
      </c>
      <c r="Z5" s="34">
        <v>2</v>
      </c>
      <c r="AA5" s="9">
        <v>6</v>
      </c>
      <c r="AB5" s="52">
        <f t="shared" ref="AB5" si="17">IF(W5="","",W5*X5*Y5/1000000)</f>
        <v>0.13900000000000001</v>
      </c>
      <c r="AC5" s="38">
        <f t="shared" ref="AC5" si="18">IF(AA5="","",65/AB5*AA5)</f>
        <v>2806</v>
      </c>
      <c r="AD5" s="1">
        <v>3300</v>
      </c>
      <c r="AE5" s="39">
        <f t="shared" ref="AE5" si="19">IF(ISERROR(AD5/AC5),"",AD5/AC5)</f>
        <v>1.18</v>
      </c>
      <c r="AF5" s="53" t="s">
        <v>68</v>
      </c>
      <c r="AG5" s="40">
        <v>0.44500000000000001</v>
      </c>
      <c r="AH5" s="39">
        <f>IF(ISERROR(T5*AG5),"",T5*AG5)</f>
        <v>6.83</v>
      </c>
      <c r="AI5" s="39">
        <f t="shared" ref="AI5" si="20">IF(ISERROR(T5+AE5+AH5),"",T5+AE5+AH5)</f>
        <v>23.35</v>
      </c>
      <c r="AJ5" s="40">
        <v>0.01</v>
      </c>
      <c r="AK5" s="39">
        <f t="shared" ref="AK5" si="21">IF(ISERROR(AZ5*AJ5),"",AZ5*AJ5)</f>
        <v>0.37</v>
      </c>
      <c r="AL5" s="40">
        <v>0.05</v>
      </c>
      <c r="AM5" s="39">
        <f t="shared" ref="AM5:AM7" si="22">IF(ISERROR(AZ5*AL5),"",AZ5*AL5)</f>
        <v>1.87</v>
      </c>
      <c r="AN5" s="40">
        <v>0.08</v>
      </c>
      <c r="AO5" s="39">
        <f t="shared" ref="AO5" si="23">IF(ISERROR(AZ5*AN5),"",AZ5*AN5)</f>
        <v>2.99</v>
      </c>
      <c r="AP5" s="1"/>
      <c r="AQ5" s="40"/>
      <c r="AR5" s="39">
        <f t="shared" ref="AR5" si="24">IF(ISERROR(AZ5*AQ5),"",AZ5*AQ5)</f>
        <v>0</v>
      </c>
      <c r="AS5" s="1"/>
      <c r="AT5" s="40"/>
      <c r="AU5" s="41">
        <f t="shared" ref="AU5" si="25">IF(ISERROR(AZ5*AT5),"",AZ5*AT5)</f>
        <v>0</v>
      </c>
      <c r="AV5" s="39">
        <f t="shared" ref="AV5" si="26">IF(ISERROR(AK5+AM5+AO5+AR5+AU5),"",AK5+AM5+AO5+AR5+AU5)</f>
        <v>5.23</v>
      </c>
      <c r="AW5" s="39">
        <f t="shared" ref="AW5" si="27">IF(ISERROR(AI5+AV5),"",AI5+AV5)</f>
        <v>28.58</v>
      </c>
      <c r="AX5" s="42">
        <f t="shared" ref="AX5" si="28">IF(ISERROR((AZ5-AW5)/AZ5),"",(AZ5-AW5)/AZ5)</f>
        <v>0.2346</v>
      </c>
      <c r="AY5" s="10">
        <v>37.340000000000003</v>
      </c>
      <c r="AZ5" s="10">
        <v>37.340000000000003</v>
      </c>
      <c r="BA5" s="10">
        <v>149.99</v>
      </c>
      <c r="BB5" s="40">
        <f t="shared" si="4"/>
        <v>0.75109999999999999</v>
      </c>
      <c r="BC5" s="9">
        <v>482</v>
      </c>
      <c r="BD5" s="39">
        <f t="shared" ref="BD5" si="29">IF(ISERROR(AX5*BC5),"",AW5*BC5)</f>
        <v>13775.56</v>
      </c>
      <c r="BE5" s="39">
        <f t="shared" ref="BE5" si="30">IF(ISERROR(AZ5*BC5),"",AZ5*BC5)</f>
        <v>17997.88</v>
      </c>
    </row>
    <row r="6" spans="1:57" ht="84" customHeight="1">
      <c r="A6" s="32">
        <v>5</v>
      </c>
      <c r="B6" s="1"/>
      <c r="C6" s="1"/>
      <c r="D6" s="1"/>
      <c r="E6" s="1"/>
      <c r="F6" s="1" t="s">
        <v>85</v>
      </c>
      <c r="G6" s="53" t="s">
        <v>60</v>
      </c>
      <c r="H6" s="53" t="s">
        <v>61</v>
      </c>
      <c r="I6" s="53" t="s">
        <v>62</v>
      </c>
      <c r="J6" s="53" t="s">
        <v>63</v>
      </c>
      <c r="K6" s="54" t="s">
        <v>64</v>
      </c>
      <c r="L6" s="53" t="s">
        <v>69</v>
      </c>
      <c r="M6" s="1"/>
      <c r="N6" s="55" t="s">
        <v>90</v>
      </c>
      <c r="O6" s="1"/>
      <c r="P6" s="1" t="s">
        <v>57</v>
      </c>
      <c r="Q6" s="33">
        <v>119.1</v>
      </c>
      <c r="R6" s="34">
        <v>8</v>
      </c>
      <c r="S6" s="35">
        <v>14.89</v>
      </c>
      <c r="T6" s="36">
        <v>14.89</v>
      </c>
      <c r="U6" s="10"/>
      <c r="V6" s="1" t="s">
        <v>3</v>
      </c>
      <c r="W6" s="48">
        <v>47</v>
      </c>
      <c r="X6" s="48">
        <v>40</v>
      </c>
      <c r="Y6" s="48">
        <v>58</v>
      </c>
      <c r="Z6" s="34">
        <v>2</v>
      </c>
      <c r="AA6" s="9">
        <v>6</v>
      </c>
      <c r="AB6" s="52">
        <f t="shared" si="5"/>
        <v>0.109</v>
      </c>
      <c r="AC6" s="38">
        <f t="shared" si="6"/>
        <v>3578</v>
      </c>
      <c r="AD6" s="1">
        <v>3300</v>
      </c>
      <c r="AE6" s="39">
        <f t="shared" si="7"/>
        <v>0.92</v>
      </c>
      <c r="AF6" s="53" t="s">
        <v>68</v>
      </c>
      <c r="AG6" s="40">
        <v>0.44500000000000001</v>
      </c>
      <c r="AH6" s="39">
        <f t="shared" ref="AH6:AH10" si="31">IF(ISERROR(T6*AG6),"",T6*AG6)</f>
        <v>6.63</v>
      </c>
      <c r="AI6" s="39">
        <f t="shared" si="0"/>
        <v>22.44</v>
      </c>
      <c r="AJ6" s="40">
        <v>0.01</v>
      </c>
      <c r="AK6" s="39">
        <f t="shared" si="8"/>
        <v>0.34</v>
      </c>
      <c r="AL6" s="40">
        <v>0.05</v>
      </c>
      <c r="AM6" s="39">
        <f t="shared" si="22"/>
        <v>1.68</v>
      </c>
      <c r="AN6" s="40">
        <v>0.08</v>
      </c>
      <c r="AO6" s="39">
        <f t="shared" si="10"/>
        <v>2.69</v>
      </c>
      <c r="AP6" s="1"/>
      <c r="AQ6" s="40"/>
      <c r="AR6" s="39">
        <f t="shared" si="11"/>
        <v>0</v>
      </c>
      <c r="AS6" s="1"/>
      <c r="AT6" s="40"/>
      <c r="AU6" s="41">
        <f t="shared" si="12"/>
        <v>0</v>
      </c>
      <c r="AV6" s="39">
        <f t="shared" si="13"/>
        <v>4.71</v>
      </c>
      <c r="AW6" s="39">
        <f t="shared" si="1"/>
        <v>27.15</v>
      </c>
      <c r="AX6" s="42">
        <f t="shared" si="14"/>
        <v>0.192</v>
      </c>
      <c r="AY6" s="10">
        <v>33.6</v>
      </c>
      <c r="AZ6" s="10">
        <v>33.6</v>
      </c>
      <c r="BA6" s="10">
        <v>129.99</v>
      </c>
      <c r="BB6" s="40">
        <f t="shared" si="4"/>
        <v>0.74150000000000005</v>
      </c>
      <c r="BC6" s="9">
        <v>132</v>
      </c>
      <c r="BD6" s="39">
        <f t="shared" si="15"/>
        <v>3583.8</v>
      </c>
      <c r="BE6" s="39">
        <f t="shared" si="16"/>
        <v>4435.2</v>
      </c>
    </row>
    <row r="7" spans="1:57" ht="84" customHeight="1">
      <c r="A7" s="32">
        <v>6</v>
      </c>
      <c r="B7" s="1"/>
      <c r="C7" s="1"/>
      <c r="D7" s="1"/>
      <c r="E7" s="1"/>
      <c r="F7" s="1" t="s">
        <v>85</v>
      </c>
      <c r="G7" s="53" t="s">
        <v>60</v>
      </c>
      <c r="H7" s="53" t="s">
        <v>61</v>
      </c>
      <c r="I7" s="53" t="s">
        <v>62</v>
      </c>
      <c r="J7" s="53" t="s">
        <v>63</v>
      </c>
      <c r="K7" s="54" t="s">
        <v>65</v>
      </c>
      <c r="L7" s="53" t="s">
        <v>69</v>
      </c>
      <c r="M7" s="1"/>
      <c r="N7" s="55" t="s">
        <v>91</v>
      </c>
      <c r="O7" s="1"/>
      <c r="P7" s="1" t="s">
        <v>57</v>
      </c>
      <c r="Q7" s="33">
        <v>122.7</v>
      </c>
      <c r="R7" s="34">
        <v>8</v>
      </c>
      <c r="S7" s="35">
        <v>15.34</v>
      </c>
      <c r="T7" s="36">
        <v>15.34</v>
      </c>
      <c r="U7" s="10"/>
      <c r="V7" s="1" t="s">
        <v>3</v>
      </c>
      <c r="W7" s="48">
        <v>47</v>
      </c>
      <c r="X7" s="48">
        <v>40</v>
      </c>
      <c r="Y7" s="48">
        <v>74</v>
      </c>
      <c r="Z7" s="34">
        <v>2</v>
      </c>
      <c r="AA7" s="9">
        <v>6</v>
      </c>
      <c r="AB7" s="52">
        <f t="shared" ref="AB7" si="32">IF(W7="","",W7*X7*Y7/1000000)</f>
        <v>0.13900000000000001</v>
      </c>
      <c r="AC7" s="38">
        <f t="shared" ref="AC7" si="33">IF(AA7="","",65/AB7*AA7)</f>
        <v>2806</v>
      </c>
      <c r="AD7" s="1">
        <v>3300</v>
      </c>
      <c r="AE7" s="39">
        <f t="shared" ref="AE7" si="34">IF(ISERROR(AD7/AC7),"",AD7/AC7)</f>
        <v>1.18</v>
      </c>
      <c r="AF7" s="53" t="s">
        <v>68</v>
      </c>
      <c r="AG7" s="40">
        <v>0.44500000000000001</v>
      </c>
      <c r="AH7" s="39">
        <f t="shared" ref="AH7" si="35">IF(ISERROR(T7*AG7),"",T7*AG7)</f>
        <v>6.83</v>
      </c>
      <c r="AI7" s="39">
        <f t="shared" ref="AI7" si="36">IF(ISERROR(T7+AE7+AH7),"",T7+AE7+AH7)</f>
        <v>23.35</v>
      </c>
      <c r="AJ7" s="40">
        <v>0.01</v>
      </c>
      <c r="AK7" s="39">
        <f t="shared" ref="AK7" si="37">IF(ISERROR(AZ7*AJ7),"",AZ7*AJ7)</f>
        <v>0.37</v>
      </c>
      <c r="AL7" s="40">
        <v>0.05</v>
      </c>
      <c r="AM7" s="39">
        <f t="shared" si="22"/>
        <v>1.87</v>
      </c>
      <c r="AN7" s="40">
        <v>0.08</v>
      </c>
      <c r="AO7" s="39">
        <f t="shared" ref="AO7" si="38">IF(ISERROR(AZ7*AN7),"",AZ7*AN7)</f>
        <v>2.99</v>
      </c>
      <c r="AP7" s="1"/>
      <c r="AQ7" s="40"/>
      <c r="AR7" s="39">
        <f t="shared" ref="AR7" si="39">IF(ISERROR(AZ7*AQ7),"",AZ7*AQ7)</f>
        <v>0</v>
      </c>
      <c r="AS7" s="1"/>
      <c r="AT7" s="40"/>
      <c r="AU7" s="41">
        <f t="shared" ref="AU7" si="40">IF(ISERROR(AZ7*AT7),"",AZ7*AT7)</f>
        <v>0</v>
      </c>
      <c r="AV7" s="39">
        <f t="shared" ref="AV7" si="41">IF(ISERROR(AK7+AM7+AO7+AR7+AU7),"",AK7+AM7+AO7+AR7+AU7)</f>
        <v>5.23</v>
      </c>
      <c r="AW7" s="39">
        <f t="shared" ref="AW7" si="42">IF(ISERROR(AI7+AV7),"",AI7+AV7)</f>
        <v>28.58</v>
      </c>
      <c r="AX7" s="42">
        <f t="shared" ref="AX7" si="43">IF(ISERROR((AZ7-AW7)/AZ7),"",(AZ7-AW7)/AZ7)</f>
        <v>0.2346</v>
      </c>
      <c r="AY7" s="10">
        <v>37.340000000000003</v>
      </c>
      <c r="AZ7" s="10">
        <v>37.340000000000003</v>
      </c>
      <c r="BA7" s="10">
        <v>149.99</v>
      </c>
      <c r="BB7" s="40">
        <f t="shared" si="4"/>
        <v>0.75109999999999999</v>
      </c>
      <c r="BC7" s="9">
        <v>468</v>
      </c>
      <c r="BD7" s="39">
        <f t="shared" ref="BD7" si="44">IF(ISERROR(AX7*BC7),"",AW7*BC7)</f>
        <v>13375.44</v>
      </c>
      <c r="BE7" s="39">
        <f t="shared" ref="BE7" si="45">IF(ISERROR(AZ7*BC7),"",AZ7*BC7)</f>
        <v>17475.12</v>
      </c>
    </row>
    <row r="8" spans="1:57" ht="58.5" customHeight="1">
      <c r="A8" s="32">
        <v>5</v>
      </c>
      <c r="B8" s="1"/>
      <c r="C8" s="1"/>
      <c r="D8" s="1"/>
      <c r="E8" s="1"/>
      <c r="F8" s="1" t="s">
        <v>85</v>
      </c>
      <c r="G8" s="53" t="s">
        <v>71</v>
      </c>
      <c r="H8" s="53" t="s">
        <v>71</v>
      </c>
      <c r="I8" s="53" t="s">
        <v>74</v>
      </c>
      <c r="J8" s="53" t="s">
        <v>77</v>
      </c>
      <c r="K8" s="1" t="s">
        <v>80</v>
      </c>
      <c r="L8" s="53" t="s">
        <v>83</v>
      </c>
      <c r="M8" s="1"/>
      <c r="N8" s="55" t="s">
        <v>92</v>
      </c>
      <c r="O8" s="1"/>
      <c r="P8" s="1" t="s">
        <v>56</v>
      </c>
      <c r="Q8" s="33">
        <v>9</v>
      </c>
      <c r="R8" s="34">
        <v>8</v>
      </c>
      <c r="S8" s="35">
        <v>1.1299999999999999</v>
      </c>
      <c r="T8" s="36">
        <v>1.1299999999999999</v>
      </c>
      <c r="U8" s="10"/>
      <c r="V8" s="1" t="s">
        <v>3</v>
      </c>
      <c r="W8" s="48">
        <v>41</v>
      </c>
      <c r="X8" s="48">
        <v>41</v>
      </c>
      <c r="Y8" s="48">
        <v>50</v>
      </c>
      <c r="Z8" s="34">
        <v>2</v>
      </c>
      <c r="AA8" s="9">
        <v>50</v>
      </c>
      <c r="AB8" s="52">
        <f t="shared" si="5"/>
        <v>8.4000000000000005E-2</v>
      </c>
      <c r="AC8" s="38">
        <f t="shared" si="6"/>
        <v>38690</v>
      </c>
      <c r="AD8" s="1">
        <v>3300</v>
      </c>
      <c r="AE8" s="39">
        <f t="shared" si="7"/>
        <v>0.09</v>
      </c>
      <c r="AF8" s="1" t="s">
        <v>67</v>
      </c>
      <c r="AG8" s="40">
        <v>0.44500000000000001</v>
      </c>
      <c r="AH8" s="39">
        <f t="shared" si="31"/>
        <v>0.5</v>
      </c>
      <c r="AI8" s="39">
        <f t="shared" si="0"/>
        <v>1.72</v>
      </c>
      <c r="AJ8" s="40">
        <v>0.01</v>
      </c>
      <c r="AK8" s="39">
        <f t="shared" si="8"/>
        <v>0.03</v>
      </c>
      <c r="AL8" s="40">
        <v>0.05</v>
      </c>
      <c r="AM8" s="39">
        <f t="shared" si="9"/>
        <v>0.16</v>
      </c>
      <c r="AN8" s="40">
        <v>0.08</v>
      </c>
      <c r="AO8" s="39">
        <f t="shared" si="10"/>
        <v>0.26</v>
      </c>
      <c r="AP8" s="1"/>
      <c r="AQ8" s="40"/>
      <c r="AR8" s="39">
        <f t="shared" si="11"/>
        <v>0</v>
      </c>
      <c r="AS8" s="1"/>
      <c r="AT8" s="40"/>
      <c r="AU8" s="41">
        <f t="shared" si="12"/>
        <v>0</v>
      </c>
      <c r="AV8" s="39">
        <f t="shared" si="13"/>
        <v>0.45</v>
      </c>
      <c r="AW8" s="39">
        <f t="shared" si="1"/>
        <v>2.17</v>
      </c>
      <c r="AX8" s="42">
        <f t="shared" si="14"/>
        <v>0.32190000000000002</v>
      </c>
      <c r="AY8" s="10">
        <v>3.2</v>
      </c>
      <c r="AZ8" s="10">
        <v>3.2</v>
      </c>
      <c r="BA8" s="10"/>
      <c r="BB8" s="40"/>
      <c r="BC8" s="9">
        <v>300</v>
      </c>
      <c r="BD8" s="39">
        <f t="shared" si="15"/>
        <v>651</v>
      </c>
      <c r="BE8" s="39">
        <f t="shared" si="16"/>
        <v>960</v>
      </c>
    </row>
    <row r="9" spans="1:57" ht="78" customHeight="1">
      <c r="A9" s="32">
        <v>6</v>
      </c>
      <c r="B9" s="1"/>
      <c r="C9" s="1"/>
      <c r="D9" s="1"/>
      <c r="E9" s="1"/>
      <c r="F9" s="1" t="s">
        <v>85</v>
      </c>
      <c r="G9" s="53" t="s">
        <v>72</v>
      </c>
      <c r="H9" s="53" t="s">
        <v>72</v>
      </c>
      <c r="I9" s="53" t="s">
        <v>75</v>
      </c>
      <c r="J9" s="53" t="s">
        <v>78</v>
      </c>
      <c r="K9" s="1" t="s">
        <v>81</v>
      </c>
      <c r="L9" s="53" t="s">
        <v>83</v>
      </c>
      <c r="M9" s="1"/>
      <c r="N9" s="55" t="s">
        <v>93</v>
      </c>
      <c r="O9" s="1"/>
      <c r="P9" s="1" t="s">
        <v>56</v>
      </c>
      <c r="Q9" s="33">
        <v>31.8</v>
      </c>
      <c r="R9" s="34">
        <v>8</v>
      </c>
      <c r="S9" s="35">
        <v>3.98</v>
      </c>
      <c r="T9" s="36">
        <v>3.98</v>
      </c>
      <c r="U9" s="10"/>
      <c r="V9" s="1" t="s">
        <v>3</v>
      </c>
      <c r="W9" s="48">
        <v>37</v>
      </c>
      <c r="X9" s="48">
        <v>58</v>
      </c>
      <c r="Y9" s="48">
        <v>55</v>
      </c>
      <c r="Z9" s="34">
        <v>2</v>
      </c>
      <c r="AA9" s="9">
        <v>25</v>
      </c>
      <c r="AB9" s="52">
        <f t="shared" si="5"/>
        <v>0.11799999999999999</v>
      </c>
      <c r="AC9" s="38">
        <f t="shared" si="6"/>
        <v>13771</v>
      </c>
      <c r="AD9" s="1">
        <v>3300</v>
      </c>
      <c r="AE9" s="39">
        <f t="shared" si="7"/>
        <v>0.24</v>
      </c>
      <c r="AF9" s="1" t="s">
        <v>84</v>
      </c>
      <c r="AG9" s="40">
        <v>0.39300000000000002</v>
      </c>
      <c r="AH9" s="39">
        <f t="shared" si="31"/>
        <v>1.56</v>
      </c>
      <c r="AI9" s="39">
        <f t="shared" si="0"/>
        <v>5.78</v>
      </c>
      <c r="AJ9" s="40">
        <v>0.01</v>
      </c>
      <c r="AK9" s="39">
        <f t="shared" si="8"/>
        <v>0.09</v>
      </c>
      <c r="AL9" s="40">
        <v>0.05</v>
      </c>
      <c r="AM9" s="39">
        <f t="shared" si="9"/>
        <v>0.45</v>
      </c>
      <c r="AN9" s="40">
        <v>0.08</v>
      </c>
      <c r="AO9" s="39">
        <f t="shared" si="10"/>
        <v>0.72</v>
      </c>
      <c r="AP9" s="1"/>
      <c r="AQ9" s="40"/>
      <c r="AR9" s="39">
        <f t="shared" si="11"/>
        <v>0</v>
      </c>
      <c r="AS9" s="1"/>
      <c r="AT9" s="40"/>
      <c r="AU9" s="41">
        <f t="shared" si="12"/>
        <v>0</v>
      </c>
      <c r="AV9" s="39">
        <f t="shared" si="13"/>
        <v>1.26</v>
      </c>
      <c r="AW9" s="39">
        <f t="shared" si="1"/>
        <v>7.04</v>
      </c>
      <c r="AX9" s="42">
        <f t="shared" si="14"/>
        <v>0.2152</v>
      </c>
      <c r="AY9" s="10">
        <v>8.9700000000000006</v>
      </c>
      <c r="AZ9" s="10">
        <v>8.9700000000000006</v>
      </c>
      <c r="BA9" s="10"/>
      <c r="BB9" s="40"/>
      <c r="BC9" s="9">
        <v>800</v>
      </c>
      <c r="BD9" s="39">
        <f t="shared" si="15"/>
        <v>5632</v>
      </c>
      <c r="BE9" s="39">
        <f t="shared" si="16"/>
        <v>7176</v>
      </c>
    </row>
    <row r="10" spans="1:57" ht="87.6" customHeight="1">
      <c r="A10" s="32">
        <v>7</v>
      </c>
      <c r="B10" s="1"/>
      <c r="C10" s="1"/>
      <c r="D10" s="1"/>
      <c r="E10" s="1"/>
      <c r="F10" s="1" t="s">
        <v>85</v>
      </c>
      <c r="G10" s="53" t="s">
        <v>73</v>
      </c>
      <c r="H10" s="53" t="s">
        <v>73</v>
      </c>
      <c r="I10" s="53" t="s">
        <v>76</v>
      </c>
      <c r="J10" s="53" t="s">
        <v>79</v>
      </c>
      <c r="K10" s="1" t="s">
        <v>82</v>
      </c>
      <c r="L10" s="53" t="s">
        <v>83</v>
      </c>
      <c r="M10" s="1"/>
      <c r="N10" s="55" t="s">
        <v>94</v>
      </c>
      <c r="O10" s="1"/>
      <c r="P10" s="1" t="s">
        <v>56</v>
      </c>
      <c r="Q10" s="33">
        <v>17.399999999999999</v>
      </c>
      <c r="R10" s="34">
        <v>8</v>
      </c>
      <c r="S10" s="35">
        <v>2.1800000000000002</v>
      </c>
      <c r="T10" s="36">
        <v>2.1800000000000002</v>
      </c>
      <c r="U10" s="10"/>
      <c r="V10" s="1" t="s">
        <v>3</v>
      </c>
      <c r="W10" s="48">
        <v>63</v>
      </c>
      <c r="X10" s="48">
        <v>33</v>
      </c>
      <c r="Y10" s="48">
        <v>70</v>
      </c>
      <c r="Z10" s="34">
        <v>2</v>
      </c>
      <c r="AA10" s="9">
        <v>50</v>
      </c>
      <c r="AB10" s="52">
        <f t="shared" si="5"/>
        <v>0.14599999999999999</v>
      </c>
      <c r="AC10" s="38">
        <f t="shared" si="6"/>
        <v>22260</v>
      </c>
      <c r="AD10" s="1">
        <v>3300</v>
      </c>
      <c r="AE10" s="39">
        <f t="shared" si="7"/>
        <v>0.15</v>
      </c>
      <c r="AF10" s="1" t="s">
        <v>67</v>
      </c>
      <c r="AG10" s="40">
        <v>0.44500000000000001</v>
      </c>
      <c r="AH10" s="39">
        <f t="shared" si="31"/>
        <v>0.97</v>
      </c>
      <c r="AI10" s="39">
        <f t="shared" si="0"/>
        <v>3.3</v>
      </c>
      <c r="AJ10" s="40">
        <v>0.01</v>
      </c>
      <c r="AK10" s="39">
        <f t="shared" si="8"/>
        <v>0.06</v>
      </c>
      <c r="AL10" s="40">
        <v>0.05</v>
      </c>
      <c r="AM10" s="39">
        <f t="shared" si="9"/>
        <v>0.3</v>
      </c>
      <c r="AN10" s="40">
        <v>0.08</v>
      </c>
      <c r="AO10" s="39">
        <f t="shared" si="10"/>
        <v>0.48</v>
      </c>
      <c r="AP10" s="1"/>
      <c r="AQ10" s="40"/>
      <c r="AR10" s="39">
        <f t="shared" si="11"/>
        <v>0</v>
      </c>
      <c r="AS10" s="1"/>
      <c r="AT10" s="40"/>
      <c r="AU10" s="41">
        <f t="shared" si="12"/>
        <v>0</v>
      </c>
      <c r="AV10" s="39">
        <f t="shared" si="13"/>
        <v>0.84</v>
      </c>
      <c r="AW10" s="39">
        <f t="shared" si="1"/>
        <v>4.1399999999999997</v>
      </c>
      <c r="AX10" s="42">
        <f t="shared" si="14"/>
        <v>0.31</v>
      </c>
      <c r="AY10" s="10">
        <v>6</v>
      </c>
      <c r="AZ10" s="10">
        <v>6</v>
      </c>
      <c r="BA10" s="10"/>
      <c r="BB10" s="40"/>
      <c r="BC10" s="9">
        <v>850</v>
      </c>
      <c r="BD10" s="39">
        <f t="shared" si="15"/>
        <v>3519</v>
      </c>
      <c r="BE10" s="39">
        <f t="shared" si="16"/>
        <v>5100</v>
      </c>
    </row>
  </sheetData>
  <sheetProtection insertRows="0" deleteRows="0" sort="0"/>
  <protectedRanges>
    <protectedRange sqref="A11:AZ255 BA2:BC10 AV2:AX10 A2:AR10" name="Range1"/>
    <protectedRange sqref="AU2:AU10" name="Range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D2:D10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V2:V10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P2:P10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E2:E10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2025-09-25T06:22:02Z</dcterms:modified>
</cp:coreProperties>
</file>