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6" i="1" l="1"/>
  <c r="BA6" i="1"/>
  <c r="AU6" i="1"/>
  <c r="AR6" i="1"/>
  <c r="AP6" i="1"/>
  <c r="AN6" i="1"/>
  <c r="AL6" i="1"/>
  <c r="AI6" i="1"/>
  <c r="AB6" i="1"/>
  <c r="AD6" i="1" s="1"/>
  <c r="AF6" i="1" s="1"/>
  <c r="BD5" i="1"/>
  <c r="BA5" i="1"/>
  <c r="AU5" i="1"/>
  <c r="AR5" i="1"/>
  <c r="AP5" i="1"/>
  <c r="AN5" i="1"/>
  <c r="AL5" i="1"/>
  <c r="AV5" i="1" s="1"/>
  <c r="AI5" i="1"/>
  <c r="AB5" i="1"/>
  <c r="AD5" i="1" s="1"/>
  <c r="AF5" i="1" s="1"/>
  <c r="BD4" i="1"/>
  <c r="BA4" i="1"/>
  <c r="AU4" i="1"/>
  <c r="AR4" i="1"/>
  <c r="AP4" i="1"/>
  <c r="AN4" i="1"/>
  <c r="AL4" i="1"/>
  <c r="AI4" i="1"/>
  <c r="AB4" i="1"/>
  <c r="AD4" i="1" s="1"/>
  <c r="AF4" i="1" s="1"/>
  <c r="AJ4" i="1" s="1"/>
  <c r="BD3" i="1"/>
  <c r="BA3" i="1"/>
  <c r="AU3" i="1"/>
  <c r="AR3" i="1"/>
  <c r="AP3" i="1"/>
  <c r="AN3" i="1"/>
  <c r="AL3" i="1"/>
  <c r="AI3" i="1"/>
  <c r="AB3" i="1"/>
  <c r="AD3" i="1" s="1"/>
  <c r="AF3" i="1" s="1"/>
  <c r="AJ3" i="1" s="1"/>
  <c r="BD2" i="1"/>
  <c r="BA2" i="1"/>
  <c r="AU2" i="1"/>
  <c r="AR2" i="1"/>
  <c r="AP2" i="1"/>
  <c r="AN2" i="1"/>
  <c r="AL2" i="1"/>
  <c r="AI2" i="1"/>
  <c r="AB2" i="1"/>
  <c r="AD2" i="1" s="1"/>
  <c r="AF2" i="1" s="1"/>
  <c r="AV6" i="1" l="1"/>
  <c r="AV2" i="1"/>
  <c r="AV3" i="1"/>
  <c r="AW3" i="1" s="1"/>
  <c r="AJ5" i="1"/>
  <c r="AW5" i="1" s="1"/>
  <c r="BC5" i="1" s="1"/>
  <c r="AJ2" i="1"/>
  <c r="AV4" i="1"/>
  <c r="AW4" i="1" s="1"/>
  <c r="AJ6" i="1"/>
  <c r="AW6" i="1" s="1"/>
  <c r="AX5" i="1"/>
  <c r="AW2" i="1"/>
  <c r="BC6" i="1"/>
  <c r="AX6" i="1"/>
  <c r="AX4" i="1" l="1"/>
  <c r="BC4" i="1"/>
  <c r="BC3" i="1"/>
  <c r="AX3" i="1"/>
  <c r="AX2" i="1"/>
  <c r="BC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<sst xmlns="http://schemas.openxmlformats.org/spreadsheetml/2006/main" count="136" uniqueCount="99">
  <si>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</si>
  <si>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</si>
  <si>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</si>
  <si>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</si>
  <si>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</si>
  <si>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</si>
  <si>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</si>
  <si>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</si>
  <si>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</si>
  <si>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</si>
  <si>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</si>
  <si>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</si>
  <si>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</si>
  <si>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</si>
  <si>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</si>
  <si>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</si>
  <si>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</si>
  <si>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</si>
  <si>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</si>
  <si>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</si>
  <si>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</si>
  <si>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</si>
  <si>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</si>
  <si>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</si>
  <si>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</si>
  <si>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</si>
  <si>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</si>
  <si>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</si>
  <si>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</si>
  <si>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</si>
  <si>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</si>
  <si>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</si>
  <si>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</si>
  <si>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</si>
  <si>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</si>
  <si>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</si>
  <si>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</si>
  <si>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</si>
  <si>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</si>
  <si>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</si>
  <si>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</si>
  <si>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</si>
  <si>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</si>
  <si>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</si>
  <si>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</si>
  <si>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</si>
  <si>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</si>
  <si>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</si>
  <si>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2" type="noConversion"/>
  </si>
  <si>
    <t>JLA WHS MU%</t>
    <phoneticPr fontId="2" type="noConversion"/>
  </si>
  <si>
    <t>JLA WHS Price Quote (Value)</t>
    <phoneticPr fontId="2" type="noConversion"/>
  </si>
  <si>
    <t>Suggested Retail Price</t>
  </si>
  <si>
    <t>Retail Markup %</t>
  </si>
  <si>
    <t>Total Quantity</t>
  </si>
  <si>
    <t>Total Cost</t>
  </si>
  <si>
    <t>Total Sales</t>
  </si>
  <si>
    <t>Beautyrest</t>
  </si>
  <si>
    <t>Beautyrest 5.5%</t>
  </si>
  <si>
    <t>WINDOW PANEL</t>
  </si>
  <si>
    <t>Stanford</t>
  </si>
  <si>
    <t>100% Polyester Yarn Dyed Window Panel</t>
    <phoneticPr fontId="2" type="noConversion"/>
  </si>
  <si>
    <t>300gsm yarn dyed TBO liner</t>
    <phoneticPr fontId="2" type="noConversion"/>
  </si>
  <si>
    <t>100% polyester, yarn dyed</t>
    <phoneticPr fontId="2" type="noConversion"/>
  </si>
  <si>
    <t>Total Blackout</t>
  </si>
  <si>
    <t>2x37x84", Grommet</t>
  </si>
  <si>
    <t>linen</t>
  </si>
  <si>
    <t>BR40-5328</t>
    <phoneticPr fontId="8" type="noConversion"/>
  </si>
  <si>
    <t>Pair</t>
  </si>
  <si>
    <t>Normal</t>
  </si>
  <si>
    <t>6303.92.2010</t>
  </si>
  <si>
    <t>0</t>
    <phoneticPr fontId="2" type="noConversion"/>
  </si>
  <si>
    <t>100% Polyester Yarn Dyed Window Panel</t>
    <phoneticPr fontId="2" type="noConversion"/>
  </si>
  <si>
    <t>300gsm yarn dyed TBO liner</t>
    <phoneticPr fontId="2" type="noConversion"/>
  </si>
  <si>
    <t>100% polyester, yarn dyed</t>
    <phoneticPr fontId="2" type="noConversion"/>
  </si>
  <si>
    <t>BR40-5329</t>
  </si>
  <si>
    <t>Emery</t>
  </si>
  <si>
    <t>95% Polyester 5% Linen Window Panel</t>
    <phoneticPr fontId="2" type="noConversion"/>
  </si>
  <si>
    <t>300gsm poly linen MF liner</t>
    <phoneticPr fontId="2" type="noConversion"/>
  </si>
  <si>
    <t>95% polyester, 5% Linen</t>
    <phoneticPr fontId="2" type="noConversion"/>
  </si>
  <si>
    <t>Room Darkening</t>
  </si>
  <si>
    <t>2x40x84", pinch pleat</t>
  </si>
  <si>
    <t>Ivory</t>
  </si>
  <si>
    <t>BR40-5330</t>
  </si>
  <si>
    <t>0</t>
    <phoneticPr fontId="2" type="noConversion"/>
  </si>
  <si>
    <t>95% Polyester 5% Linen Window Panel</t>
    <phoneticPr fontId="2" type="noConversion"/>
  </si>
  <si>
    <t>300gsm poly linen MF liner</t>
    <phoneticPr fontId="2" type="noConversion"/>
  </si>
  <si>
    <t>95% polyester, 5% Linen</t>
    <phoneticPr fontId="2" type="noConversion"/>
  </si>
  <si>
    <t>2x40x96", pinch pleat</t>
  </si>
  <si>
    <t>BR40-5331</t>
  </si>
  <si>
    <t>0</t>
    <phoneticPr fontId="2" type="noConversion"/>
  </si>
  <si>
    <t>95% Polyester 5% Linen Window Panel</t>
    <phoneticPr fontId="2" type="noConversion"/>
  </si>
  <si>
    <t>300gsm poly linen MF liner</t>
    <phoneticPr fontId="2" type="noConversion"/>
  </si>
  <si>
    <t>95% polyester, 5% Linen</t>
    <phoneticPr fontId="2" type="noConversion"/>
  </si>
  <si>
    <t>2x40x108", pinch pleat</t>
  </si>
  <si>
    <t>BR40-5332</t>
  </si>
  <si>
    <t>face: 100% polyester, liner: 100% polyester with rayon flocking
300gsm yarn dyed  with TBO liner (70gsm MF+2pass 85gsm foaming)</t>
    <phoneticPr fontId="2" type="noConversion"/>
  </si>
  <si>
    <r>
      <t xml:space="preserve">face: 100% polyester, liner: 100% polyester with rayon flocking
</t>
    </r>
    <r>
      <rPr>
        <sz val="11"/>
        <rFont val="Calibri"/>
        <family val="2"/>
      </rPr>
      <t>300gsm yarn dyed  with TBO liner (70gsm MF+2pass 85gsm foaming)</t>
    </r>
    <phoneticPr fontId="2" type="noConversion"/>
  </si>
  <si>
    <t>face:95% polyester,5%linen; liner: 100%polyester
300gsm poly linen , with MF liner,  with 7 pinch pleat per pc, 16 rings &amp; hooks in separate bag, 7 back tabs</t>
    <phoneticPr fontId="2" type="noConversion"/>
  </si>
  <si>
    <t>face:95% polyester,5%linen; liner: 100%polyester
300gsm poly linen , with MF liner,  with 7 pinch pleat per pc, 16 rings &amp; hooks in separate bag, 7 back tabs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</si>
</sst>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179" fontId="5" fillId="6" borderId="2" xfId="0" applyNumberFormat="1" applyFont="1" applyFill="1" applyBorder="1"/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0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1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2025%20Window%20Stanford%20%20Emery%20commitment%209%2018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"/>
  <sheetViews>
    <sheetView tabSelected="1" topLeftCell="I1" workbookViewId="0">
      <selection activeCell="K12" sqref="K12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.5703125" style="1" customWidth="1"/>
    <col min="8" max="8" width="9.140625" style="1" customWidth="1"/>
    <col min="9" max="9" width="41.42578125" style="1" customWidth="1"/>
    <col min="10" max="10" width="26.42578125" style="1" customWidth="1"/>
    <col min="11" max="11" width="54.140625" style="1" customWidth="1"/>
    <col min="12" max="12" width="30.28515625" style="3" customWidth="1"/>
    <col min="13" max="13" width="17.5703125" style="1" customWidth="1"/>
    <col min="14" max="14" width="20.7109375" style="1" customWidth="1"/>
    <col min="15" max="15" width="8.85546875" style="1" customWidth="1"/>
    <col min="16" max="16" width="14.140625" style="1" customWidth="1"/>
    <col min="17" max="17" width="15.85546875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285156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ht="60" x14ac:dyDescent="0.25">
      <c r="A2" s="33"/>
      <c r="B2" s="34">
        <v>1</v>
      </c>
      <c r="C2" s="33"/>
      <c r="D2" s="33"/>
      <c r="E2" s="35" t="s">
        <v>56</v>
      </c>
      <c r="F2" s="35" t="s">
        <v>57</v>
      </c>
      <c r="G2" s="35" t="s">
        <v>58</v>
      </c>
      <c r="H2" s="35" t="s">
        <v>59</v>
      </c>
      <c r="I2" s="36" t="s">
        <v>60</v>
      </c>
      <c r="J2" s="36" t="s">
        <v>61</v>
      </c>
      <c r="K2" s="37" t="s">
        <v>95</v>
      </c>
      <c r="L2" s="38" t="s">
        <v>62</v>
      </c>
      <c r="M2" s="35" t="s">
        <v>63</v>
      </c>
      <c r="N2" s="35" t="s">
        <v>64</v>
      </c>
      <c r="O2" s="35" t="s">
        <v>65</v>
      </c>
      <c r="P2" s="39" t="s">
        <v>66</v>
      </c>
      <c r="Q2" s="35"/>
      <c r="R2" s="35"/>
      <c r="S2" s="33" t="s">
        <v>67</v>
      </c>
      <c r="T2" s="40">
        <v>8.9600000000000009</v>
      </c>
      <c r="U2" s="41">
        <v>9.14</v>
      </c>
      <c r="V2" s="33" t="s">
        <v>68</v>
      </c>
      <c r="W2" s="42">
        <v>73</v>
      </c>
      <c r="X2" s="42">
        <v>39</v>
      </c>
      <c r="Y2" s="42">
        <v>24</v>
      </c>
      <c r="Z2" s="33">
        <v>12</v>
      </c>
      <c r="AA2" s="43">
        <v>6</v>
      </c>
      <c r="AB2" s="44">
        <f t="shared" ref="AB2:AB6" si="0">IF(W2="","",W2*X2*Y2/1000000)</f>
        <v>6.8328E-2</v>
      </c>
      <c r="AC2" s="45">
        <v>67</v>
      </c>
      <c r="AD2" s="46">
        <f>IF(AA2="","",AC2/AB2*AA2)</f>
        <v>5883.3860203723216</v>
      </c>
      <c r="AE2" s="33">
        <v>2500</v>
      </c>
      <c r="AF2" s="47">
        <f>IF(ISERROR(AE2/AD2),"",AE2/AD2)</f>
        <v>0.42492537313432838</v>
      </c>
      <c r="AG2" s="35" t="s">
        <v>69</v>
      </c>
      <c r="AH2" s="48">
        <v>0.48799999999999999</v>
      </c>
      <c r="AI2" s="47">
        <f t="shared" ref="AI2:AI6" si="1">IF(ISERROR(U2*AH2),"",U2*AH2)</f>
        <v>4.4603200000000003</v>
      </c>
      <c r="AJ2" s="47">
        <f>IF(ISERROR(U2+AF2+AI2),"",U2+AF2+AI2)</f>
        <v>14.025245373134329</v>
      </c>
      <c r="AK2" s="49">
        <v>5.5E-2</v>
      </c>
      <c r="AL2" s="47">
        <f>IF(ISERROR(AY2*AK2),"",AY2*AK2)</f>
        <v>1.0422499999999999</v>
      </c>
      <c r="AM2" s="49">
        <v>0</v>
      </c>
      <c r="AN2" s="47">
        <f>IF(ISERROR(U2*AM2),"",U2*AM2)</f>
        <v>0</v>
      </c>
      <c r="AO2" s="49">
        <v>0</v>
      </c>
      <c r="AP2" s="47">
        <f>IF(ISERROR(AY2*AO2),"",AY2*AO2)</f>
        <v>0</v>
      </c>
      <c r="AQ2" s="49">
        <v>0.08</v>
      </c>
      <c r="AR2" s="47">
        <f>IF(ISERROR(AY2*AQ2),"",AY2*AQ2)</f>
        <v>1.516</v>
      </c>
      <c r="AS2" s="50" t="s">
        <v>70</v>
      </c>
      <c r="AT2" s="49">
        <v>0</v>
      </c>
      <c r="AU2" s="47">
        <f>IF(ISERROR(AY2*AT2),"",AY2*AT2)</f>
        <v>0</v>
      </c>
      <c r="AV2" s="47">
        <f>IF(ISERROR(AL2+AN2+AP2+AR2+AU2),"",AL2+AN2+AP2+AR2+AU2)</f>
        <v>2.5582500000000001</v>
      </c>
      <c r="AW2" s="47">
        <f t="shared" ref="AW2:AW6" si="2">IF(ISERROR(AJ2+AV2),"",AJ2+AV2)</f>
        <v>16.58349537313433</v>
      </c>
      <c r="AX2" s="51">
        <f>IF(ISERROR((AY2-AW2)/AY2),"",(AY2-AW2)/AY2)</f>
        <v>0.12488151065254194</v>
      </c>
      <c r="AY2" s="40">
        <v>18.95</v>
      </c>
      <c r="AZ2" s="40">
        <v>39.99</v>
      </c>
      <c r="BA2" s="51">
        <f>IF(ISERROR((AZ2-AY2)/AZ2),"",(AZ2-AY2)/AZ2)</f>
        <v>0.5261315328832209</v>
      </c>
      <c r="BB2" s="52">
        <v>1200</v>
      </c>
      <c r="BC2" s="53">
        <f>IF(ISERROR(AW2*BB2),"",AW2*BB2)</f>
        <v>19900.194447761194</v>
      </c>
      <c r="BD2" s="53">
        <f>IF(ISERROR(AY2*BB2),"",AY2*BB2)</f>
        <v>22740</v>
      </c>
    </row>
    <row r="3" spans="1:56" ht="60" x14ac:dyDescent="0.25">
      <c r="A3" s="33"/>
      <c r="B3" s="34">
        <v>2</v>
      </c>
      <c r="C3" s="33"/>
      <c r="D3" s="33"/>
      <c r="E3" s="35" t="s">
        <v>56</v>
      </c>
      <c r="F3" s="35" t="s">
        <v>57</v>
      </c>
      <c r="G3" s="35" t="s">
        <v>58</v>
      </c>
      <c r="H3" s="35" t="s">
        <v>59</v>
      </c>
      <c r="I3" s="36" t="s">
        <v>71</v>
      </c>
      <c r="J3" s="36" t="s">
        <v>72</v>
      </c>
      <c r="K3" s="37" t="s">
        <v>96</v>
      </c>
      <c r="L3" s="38" t="s">
        <v>73</v>
      </c>
      <c r="M3" s="35" t="s">
        <v>63</v>
      </c>
      <c r="N3" s="35" t="s">
        <v>64</v>
      </c>
      <c r="O3" s="35" t="s">
        <v>65</v>
      </c>
      <c r="P3" s="39" t="s">
        <v>74</v>
      </c>
      <c r="Q3" s="35"/>
      <c r="R3" s="35"/>
      <c r="S3" s="33" t="s">
        <v>67</v>
      </c>
      <c r="T3" s="40">
        <v>9.9</v>
      </c>
      <c r="U3" s="41">
        <v>10.1</v>
      </c>
      <c r="V3" s="33" t="s">
        <v>68</v>
      </c>
      <c r="W3" s="42">
        <v>73</v>
      </c>
      <c r="X3" s="42">
        <v>39</v>
      </c>
      <c r="Y3" s="42">
        <v>26</v>
      </c>
      <c r="Z3" s="33">
        <v>12.9</v>
      </c>
      <c r="AA3" s="43">
        <v>6</v>
      </c>
      <c r="AB3" s="44">
        <f t="shared" si="0"/>
        <v>7.4022000000000004E-2</v>
      </c>
      <c r="AC3" s="45">
        <v>67</v>
      </c>
      <c r="AD3" s="46">
        <f t="shared" ref="AD3:AD6" si="3">IF(AA3="","",AC3/AB3*AA3)</f>
        <v>5430.8178649590664</v>
      </c>
      <c r="AE3" s="33">
        <v>2500</v>
      </c>
      <c r="AF3" s="47">
        <f t="shared" ref="AF3:AF6" si="4">IF(ISERROR(AE3/AD3),"",AE3/AD3)</f>
        <v>0.46033582089552239</v>
      </c>
      <c r="AG3" s="35" t="s">
        <v>69</v>
      </c>
      <c r="AH3" s="48">
        <v>0.48799999999999999</v>
      </c>
      <c r="AI3" s="47">
        <f t="shared" si="1"/>
        <v>4.9287999999999998</v>
      </c>
      <c r="AJ3" s="47">
        <f>IF(ISERROR(U3+AF3+AI3),"",U3+AF3+AI3)</f>
        <v>15.489135820895523</v>
      </c>
      <c r="AK3" s="49">
        <v>5.5E-2</v>
      </c>
      <c r="AL3" s="47">
        <f t="shared" ref="AL3:AL6" si="5">IF(ISERROR(AY3*AK3),"",AY3*AK3)</f>
        <v>1.2072499999999999</v>
      </c>
      <c r="AM3" s="49">
        <v>0</v>
      </c>
      <c r="AN3" s="47">
        <f t="shared" ref="AN3:AN6" si="6">IF(ISERROR(U3*AM3),"",U3*AM3)</f>
        <v>0</v>
      </c>
      <c r="AO3" s="49">
        <v>0</v>
      </c>
      <c r="AP3" s="47">
        <f t="shared" ref="AP3:AP6" si="7">IF(ISERROR(AY3*AO3),"",AY3*AO3)</f>
        <v>0</v>
      </c>
      <c r="AQ3" s="49">
        <v>0.08</v>
      </c>
      <c r="AR3" s="47">
        <f t="shared" ref="AR3:AR6" si="8">IF(ISERROR(AY3*AQ3),"",AY3*AQ3)</f>
        <v>1.756</v>
      </c>
      <c r="AS3" s="50" t="s">
        <v>70</v>
      </c>
      <c r="AT3" s="49">
        <v>0</v>
      </c>
      <c r="AU3" s="47">
        <f t="shared" ref="AU3:AU6" si="9">IF(ISERROR(AY3*AT3),"",AY3*AT3)</f>
        <v>0</v>
      </c>
      <c r="AV3" s="47">
        <f t="shared" ref="AV3:AV6" si="10">IF(ISERROR(AL3+AN3+AP3+AR3+AU3),"",AL3+AN3+AP3+AR3+AU3)</f>
        <v>2.9632499999999999</v>
      </c>
      <c r="AW3" s="47">
        <f t="shared" si="2"/>
        <v>18.452385820895522</v>
      </c>
      <c r="AX3" s="51">
        <f t="shared" ref="AX3:AX6" si="11">IF(ISERROR((AY3-AW3)/AY3),"",(AY3-AW3)/AY3)</f>
        <v>0.15934460952639989</v>
      </c>
      <c r="AY3" s="40">
        <v>21.95</v>
      </c>
      <c r="AZ3" s="40">
        <v>44.99</v>
      </c>
      <c r="BA3" s="51">
        <f t="shared" ref="BA3:BA6" si="12">IF(ISERROR((AZ3-AY3)/AZ3),"",(AZ3-AY3)/AZ3)</f>
        <v>0.51211380306734833</v>
      </c>
      <c r="BB3" s="52">
        <v>1200</v>
      </c>
      <c r="BC3" s="53">
        <f t="shared" ref="BC3:BC6" si="13">IF(ISERROR(AW3*BB3),"",AW3*BB3)</f>
        <v>22142.862985074626</v>
      </c>
      <c r="BD3" s="53">
        <f t="shared" ref="BD3:BD6" si="14">IF(ISERROR(AY3*BB3),"",AY3*BB3)</f>
        <v>26340</v>
      </c>
    </row>
    <row r="4" spans="1:56" ht="45" x14ac:dyDescent="0.25">
      <c r="A4" s="33"/>
      <c r="B4" s="34">
        <v>3</v>
      </c>
      <c r="C4" s="33"/>
      <c r="D4" s="33"/>
      <c r="E4" s="35" t="s">
        <v>56</v>
      </c>
      <c r="F4" s="35" t="s">
        <v>57</v>
      </c>
      <c r="G4" s="35" t="s">
        <v>58</v>
      </c>
      <c r="H4" s="35" t="s">
        <v>75</v>
      </c>
      <c r="I4" s="36" t="s">
        <v>76</v>
      </c>
      <c r="J4" s="36" t="s">
        <v>77</v>
      </c>
      <c r="K4" s="37" t="s">
        <v>97</v>
      </c>
      <c r="L4" s="38" t="s">
        <v>78</v>
      </c>
      <c r="M4" s="35" t="s">
        <v>79</v>
      </c>
      <c r="N4" s="35" t="s">
        <v>80</v>
      </c>
      <c r="O4" s="35" t="s">
        <v>81</v>
      </c>
      <c r="P4" s="39" t="s">
        <v>82</v>
      </c>
      <c r="Q4" s="35"/>
      <c r="R4" s="35"/>
      <c r="S4" s="33" t="s">
        <v>67</v>
      </c>
      <c r="T4" s="40">
        <v>11.59</v>
      </c>
      <c r="U4" s="41">
        <v>11.82</v>
      </c>
      <c r="V4" s="33" t="s">
        <v>68</v>
      </c>
      <c r="W4" s="42">
        <v>73</v>
      </c>
      <c r="X4" s="42">
        <v>39</v>
      </c>
      <c r="Y4" s="42">
        <v>32</v>
      </c>
      <c r="Z4" s="33">
        <v>18</v>
      </c>
      <c r="AA4" s="43">
        <v>6</v>
      </c>
      <c r="AB4" s="44">
        <f t="shared" si="0"/>
        <v>9.1104000000000004E-2</v>
      </c>
      <c r="AC4" s="45">
        <v>67</v>
      </c>
      <c r="AD4" s="46">
        <f t="shared" si="3"/>
        <v>4412.5395152792407</v>
      </c>
      <c r="AE4" s="33">
        <v>2500</v>
      </c>
      <c r="AF4" s="47">
        <f t="shared" si="4"/>
        <v>0.56656716417910458</v>
      </c>
      <c r="AG4" s="35" t="s">
        <v>69</v>
      </c>
      <c r="AH4" s="48">
        <v>0.48799999999999999</v>
      </c>
      <c r="AI4" s="47">
        <f t="shared" si="1"/>
        <v>5.76816</v>
      </c>
      <c r="AJ4" s="47">
        <f t="shared" ref="AJ4:AJ6" si="15">IF(ISERROR(U4+AF4+AI4),"",U4+AF4+AI4)</f>
        <v>18.154727164179107</v>
      </c>
      <c r="AK4" s="49">
        <v>5.5E-2</v>
      </c>
      <c r="AL4" s="47">
        <f t="shared" si="5"/>
        <v>1.4272499999999999</v>
      </c>
      <c r="AM4" s="49">
        <v>0</v>
      </c>
      <c r="AN4" s="47">
        <f t="shared" si="6"/>
        <v>0</v>
      </c>
      <c r="AO4" s="49">
        <v>0</v>
      </c>
      <c r="AP4" s="47">
        <f t="shared" si="7"/>
        <v>0</v>
      </c>
      <c r="AQ4" s="49">
        <v>0.08</v>
      </c>
      <c r="AR4" s="47">
        <f t="shared" si="8"/>
        <v>2.0760000000000001</v>
      </c>
      <c r="AS4" s="50" t="s">
        <v>83</v>
      </c>
      <c r="AT4" s="49">
        <v>0</v>
      </c>
      <c r="AU4" s="47">
        <f t="shared" si="9"/>
        <v>0</v>
      </c>
      <c r="AV4" s="47">
        <f t="shared" si="10"/>
        <v>3.50325</v>
      </c>
      <c r="AW4" s="47">
        <f t="shared" si="2"/>
        <v>21.657977164179108</v>
      </c>
      <c r="AX4" s="51">
        <f t="shared" si="11"/>
        <v>0.16539587035918654</v>
      </c>
      <c r="AY4" s="40">
        <v>25.95</v>
      </c>
      <c r="AZ4" s="40">
        <v>49.99</v>
      </c>
      <c r="BA4" s="51">
        <f t="shared" si="12"/>
        <v>0.48089617923584721</v>
      </c>
      <c r="BB4" s="52">
        <v>1000</v>
      </c>
      <c r="BC4" s="53">
        <f t="shared" si="13"/>
        <v>21657.977164179109</v>
      </c>
      <c r="BD4" s="53">
        <f t="shared" si="14"/>
        <v>25950</v>
      </c>
    </row>
    <row r="5" spans="1:56" ht="45" x14ac:dyDescent="0.25">
      <c r="A5" s="33"/>
      <c r="B5" s="34">
        <v>4</v>
      </c>
      <c r="C5" s="33"/>
      <c r="D5" s="33"/>
      <c r="E5" s="35" t="s">
        <v>56</v>
      </c>
      <c r="F5" s="35" t="s">
        <v>57</v>
      </c>
      <c r="G5" s="35" t="s">
        <v>58</v>
      </c>
      <c r="H5" s="35" t="s">
        <v>75</v>
      </c>
      <c r="I5" s="36" t="s">
        <v>84</v>
      </c>
      <c r="J5" s="36" t="s">
        <v>85</v>
      </c>
      <c r="K5" s="37" t="s">
        <v>97</v>
      </c>
      <c r="L5" s="38" t="s">
        <v>86</v>
      </c>
      <c r="M5" s="35" t="s">
        <v>79</v>
      </c>
      <c r="N5" s="35" t="s">
        <v>87</v>
      </c>
      <c r="O5" s="35" t="s">
        <v>81</v>
      </c>
      <c r="P5" s="39" t="s">
        <v>88</v>
      </c>
      <c r="Q5" s="35"/>
      <c r="R5" s="35"/>
      <c r="S5" s="33" t="s">
        <v>67</v>
      </c>
      <c r="T5" s="40">
        <v>12.81</v>
      </c>
      <c r="U5" s="41">
        <v>13.07</v>
      </c>
      <c r="V5" s="33" t="s">
        <v>68</v>
      </c>
      <c r="W5" s="42">
        <v>73</v>
      </c>
      <c r="X5" s="42">
        <v>39</v>
      </c>
      <c r="Y5" s="42">
        <v>38</v>
      </c>
      <c r="Z5" s="33">
        <v>21</v>
      </c>
      <c r="AA5" s="43">
        <v>6</v>
      </c>
      <c r="AB5" s="44">
        <f t="shared" si="0"/>
        <v>0.108186</v>
      </c>
      <c r="AC5" s="45">
        <v>67</v>
      </c>
      <c r="AD5" s="46">
        <f t="shared" si="3"/>
        <v>3715.8227497088346</v>
      </c>
      <c r="AE5" s="33">
        <v>2500</v>
      </c>
      <c r="AF5" s="47">
        <f t="shared" si="4"/>
        <v>0.67279850746268655</v>
      </c>
      <c r="AG5" s="35" t="s">
        <v>69</v>
      </c>
      <c r="AH5" s="48">
        <v>0.48799999999999999</v>
      </c>
      <c r="AI5" s="47">
        <f t="shared" si="1"/>
        <v>6.3781600000000003</v>
      </c>
      <c r="AJ5" s="47">
        <f t="shared" si="15"/>
        <v>20.120958507462689</v>
      </c>
      <c r="AK5" s="49">
        <v>5.5E-2</v>
      </c>
      <c r="AL5" s="47">
        <f t="shared" si="5"/>
        <v>1.5922499999999999</v>
      </c>
      <c r="AM5" s="49">
        <v>0</v>
      </c>
      <c r="AN5" s="47">
        <f t="shared" si="6"/>
        <v>0</v>
      </c>
      <c r="AO5" s="49">
        <v>0</v>
      </c>
      <c r="AP5" s="47">
        <f t="shared" si="7"/>
        <v>0</v>
      </c>
      <c r="AQ5" s="49">
        <v>0.08</v>
      </c>
      <c r="AR5" s="47">
        <f t="shared" si="8"/>
        <v>2.3159999999999998</v>
      </c>
      <c r="AS5" s="50" t="s">
        <v>89</v>
      </c>
      <c r="AT5" s="49">
        <v>0</v>
      </c>
      <c r="AU5" s="47">
        <f t="shared" si="9"/>
        <v>0</v>
      </c>
      <c r="AV5" s="47">
        <f t="shared" si="10"/>
        <v>3.9082499999999998</v>
      </c>
      <c r="AW5" s="47">
        <f t="shared" si="2"/>
        <v>24.029208507462688</v>
      </c>
      <c r="AX5" s="51">
        <f t="shared" si="11"/>
        <v>0.1699755265125151</v>
      </c>
      <c r="AY5" s="40">
        <v>28.95</v>
      </c>
      <c r="AZ5" s="40">
        <v>54.99</v>
      </c>
      <c r="BA5" s="51">
        <f t="shared" si="12"/>
        <v>0.47354064375340976</v>
      </c>
      <c r="BB5" s="52">
        <v>800</v>
      </c>
      <c r="BC5" s="53">
        <f t="shared" si="13"/>
        <v>19223.366805970149</v>
      </c>
      <c r="BD5" s="53">
        <f t="shared" si="14"/>
        <v>23160</v>
      </c>
    </row>
    <row r="6" spans="1:56" ht="45" x14ac:dyDescent="0.25">
      <c r="A6" s="33"/>
      <c r="B6" s="34">
        <v>5</v>
      </c>
      <c r="C6" s="33"/>
      <c r="D6" s="33"/>
      <c r="E6" s="35" t="s">
        <v>56</v>
      </c>
      <c r="F6" s="35" t="s">
        <v>57</v>
      </c>
      <c r="G6" s="35" t="s">
        <v>58</v>
      </c>
      <c r="H6" s="35" t="s">
        <v>75</v>
      </c>
      <c r="I6" s="36" t="s">
        <v>90</v>
      </c>
      <c r="J6" s="36" t="s">
        <v>91</v>
      </c>
      <c r="K6" s="37" t="s">
        <v>98</v>
      </c>
      <c r="L6" s="38" t="s">
        <v>92</v>
      </c>
      <c r="M6" s="35" t="s">
        <v>79</v>
      </c>
      <c r="N6" s="35" t="s">
        <v>93</v>
      </c>
      <c r="O6" s="35" t="s">
        <v>81</v>
      </c>
      <c r="P6" s="39" t="s">
        <v>94</v>
      </c>
      <c r="Q6" s="35"/>
      <c r="R6" s="35"/>
      <c r="S6" s="33" t="s">
        <v>67</v>
      </c>
      <c r="T6" s="40">
        <v>14.04</v>
      </c>
      <c r="U6" s="41">
        <v>14.32</v>
      </c>
      <c r="V6" s="33" t="s">
        <v>68</v>
      </c>
      <c r="W6" s="42">
        <v>73</v>
      </c>
      <c r="X6" s="42">
        <v>39</v>
      </c>
      <c r="Y6" s="42">
        <v>44</v>
      </c>
      <c r="Z6" s="33">
        <v>23</v>
      </c>
      <c r="AA6" s="43">
        <v>6</v>
      </c>
      <c r="AB6" s="44">
        <f t="shared" si="0"/>
        <v>0.12526799999999999</v>
      </c>
      <c r="AC6" s="45">
        <v>67</v>
      </c>
      <c r="AD6" s="46">
        <f t="shared" si="3"/>
        <v>3209.1196474758121</v>
      </c>
      <c r="AE6" s="33">
        <v>2500</v>
      </c>
      <c r="AF6" s="47">
        <f t="shared" si="4"/>
        <v>0.77902985074626863</v>
      </c>
      <c r="AG6" s="35" t="s">
        <v>69</v>
      </c>
      <c r="AH6" s="48">
        <v>0.48799999999999999</v>
      </c>
      <c r="AI6" s="47">
        <f t="shared" si="1"/>
        <v>6.9881599999999997</v>
      </c>
      <c r="AJ6" s="47">
        <f t="shared" si="15"/>
        <v>22.08718985074627</v>
      </c>
      <c r="AK6" s="49">
        <v>5.5E-2</v>
      </c>
      <c r="AL6" s="47">
        <f t="shared" si="5"/>
        <v>1.7875000000000001</v>
      </c>
      <c r="AM6" s="49">
        <v>0</v>
      </c>
      <c r="AN6" s="47">
        <f t="shared" si="6"/>
        <v>0</v>
      </c>
      <c r="AO6" s="49">
        <v>0</v>
      </c>
      <c r="AP6" s="47">
        <f t="shared" si="7"/>
        <v>0</v>
      </c>
      <c r="AQ6" s="49">
        <v>0.08</v>
      </c>
      <c r="AR6" s="47">
        <f t="shared" si="8"/>
        <v>2.6</v>
      </c>
      <c r="AS6" s="50" t="s">
        <v>89</v>
      </c>
      <c r="AT6" s="49">
        <v>0</v>
      </c>
      <c r="AU6" s="47">
        <f t="shared" si="9"/>
        <v>0</v>
      </c>
      <c r="AV6" s="47">
        <f t="shared" si="10"/>
        <v>4.3875000000000002</v>
      </c>
      <c r="AW6" s="47">
        <f t="shared" si="2"/>
        <v>26.47468985074627</v>
      </c>
      <c r="AX6" s="51">
        <f t="shared" si="11"/>
        <v>0.18539415843857632</v>
      </c>
      <c r="AY6" s="40">
        <v>32.5</v>
      </c>
      <c r="AZ6" s="40">
        <v>59.99</v>
      </c>
      <c r="BA6" s="51">
        <f t="shared" si="12"/>
        <v>0.45824304050675113</v>
      </c>
      <c r="BB6" s="52">
        <v>400</v>
      </c>
      <c r="BC6" s="53">
        <f t="shared" si="13"/>
        <v>10589.875940298507</v>
      </c>
      <c r="BD6" s="53">
        <f t="shared" si="14"/>
        <v>13000</v>
      </c>
    </row>
  </sheetData>
  <sheetProtection insertRows="0" deleteRows="0" sort="0"/>
  <protectedRanges>
    <protectedRange sqref="AY1 M7:AB240 AD2:BD240 B7:K240 M2:O6 Q2:AB6 B2:J6" name="Range1"/>
    <protectedRange sqref="AC2:AC240" name="Range1_1"/>
    <protectedRange sqref="L2:L252" name="Range1_1_1"/>
    <protectedRange sqref="K2:K6" name="Range1_2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G2:G6</xm:sqref>
        </x14:dataValidation>
        <x14:dataValidation type="list" allowBlank="1" showInputMessage="1" showErrorMessage="1">
          <x14:formula1>
            <xm:f>[1]ValueSelect!#REF!</xm:f>
          </x14:formula1>
          <xm:sqref>A2:A6</xm:sqref>
        </x14:dataValidation>
        <x14:dataValidation type="list" allowBlank="1" showInputMessage="1" showErrorMessage="1">
          <x14:formula1>
            <xm:f>[1]ValueSelect!#REF!</xm:f>
          </x14:formula1>
          <xm:sqref>F2:F6</xm:sqref>
        </x14:dataValidation>
        <x14:dataValidation type="list" allowBlank="1" showInputMessage="1" showErrorMessage="1">
          <x14:formula1>
            <xm:f>[1]Data!#REF!</xm:f>
          </x14:formula1>
          <xm:sqref>V2:V6</xm:sqref>
        </x14:dataValidation>
        <x14:dataValidation type="list" allowBlank="1" showInputMessage="1" showErrorMessage="1">
          <x14:formula1>
            <xm:f>[1]Data!#REF!</xm:f>
          </x14:formula1>
          <xm:sqref>S2:S6</xm:sqref>
        </x14:dataValidation>
        <x14:dataValidation type="list" allowBlank="1" showInputMessage="1" showErrorMessage="1">
          <x14:formula1>
            <xm:f>[1]Data!#REF!</xm:f>
          </x14:formula1>
          <xm:sqref>M2:M6</xm:sqref>
        </x14:dataValidation>
        <x14:dataValidation type="list" allowBlank="1" showInputMessage="1" showErrorMessage="1">
          <x14:formula1>
            <xm:f>[1]ValueSelect!#REF!</xm:f>
          </x14:formula1>
          <xm:sqref>E2:E6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2025-09-18T07:14:13Z</dcterms:created>
  <dcterms:modified xsi:type="dcterms:W3CDTF">2025-09-18T07:16:39Z</dcterms:modified>
</cp:coreProperties>
</file>