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5C5AC700-BAA0-4865-9CA3-482F0C734E27}" xr6:coauthVersionLast="47" xr6:coauthVersionMax="47" xr10:uidLastSave="{00000000-0000-0000-0000-000000000000}"/>
  <bookViews>
    <workbookView xWindow="-110" yWindow="-110" windowWidth="19420" windowHeight="10300" xr2:uid="{9814529D-89A7-4043-B3CA-BE66F8287308}"/>
  </bookViews>
  <sheets>
    <sheet name="Item" sheetId="1" r:id="rId1"/>
  </sheets>
  <externalReferences>
    <externalReference r:id="rId2"/>
    <externalReference r:id="rId3"/>
  </externalReferences>
  <definedNames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#N/A</definedName>
    <definedName name="UNIT">[1]Sheet1!$EF$2:$EF$3</definedName>
    <definedName name="vlook">#REF!</definedName>
    <definedName name="wood">[1]Sheet1!$EG$2:$EG$3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2" i="1" l="1"/>
  <c r="AU2" i="1"/>
  <c r="AS2" i="1"/>
  <c r="AQ2" i="1"/>
  <c r="AC2" i="1"/>
  <c r="AI2" i="1" s="1"/>
  <c r="AK2" i="1" s="1"/>
  <c r="W2" i="1"/>
  <c r="AN2" i="1" s="1"/>
  <c r="AZ2" i="1" l="1"/>
  <c r="AO2" i="1"/>
  <c r="BA2" i="1" l="1"/>
  <c r="BB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W1" authorId="0" shapeId="0" xr:uid="{5D4B04B4-1D8B-4356-8ED1-5A67BDE7779A}">
      <text>
        <r>
          <rPr>
            <sz val="11"/>
            <rFont val="Calibri"/>
            <family val="2"/>
          </rPr>
          <t>[FOB Cost (Value)]/[Exchange Rate]</t>
        </r>
      </text>
    </comment>
    <comment ref="AC1" authorId="0" shapeId="0" xr:uid="{FD5C014F-75E6-46D0-A273-3E31DED9E9FC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I1" authorId="0" shapeId="0" xr:uid="{D01971E4-4D0F-4315-886D-07FBC69EA8B6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K1" authorId="0" shapeId="0" xr:uid="{0776FD62-AF4C-4FF8-B8D6-BF620B3CEC9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N1" authorId="0" shapeId="0" xr:uid="{A991DA7D-CACF-4AC3-8CDB-D85BAFDE98C0}">
      <text>
        <r>
          <rPr>
            <sz val="11"/>
            <rFont val="Calibri"/>
            <family val="2"/>
          </rPr>
          <t>[FOB Cost $ (Formula)]*[Duty Rate]</t>
        </r>
      </text>
    </comment>
    <comment ref="AO1" authorId="0" shapeId="0" xr:uid="{4F5E862C-B114-4D38-BF0C-FF2B72027825}">
      <text>
        <r>
          <rPr>
            <sz val="11"/>
            <rFont val="Calibri"/>
            <family val="2"/>
          </rPr>
          <t>[FOB Cost $ (Formula)]+[Ocean Freight per Item $]+[Duty per Item $]</t>
        </r>
      </text>
    </comment>
    <comment ref="AQ1" authorId="0" shapeId="0" xr:uid="{A21D1BD6-8C0D-4E4B-81AF-75428B4F92FD}">
      <text>
        <r>
          <rPr>
            <sz val="11"/>
            <rFont val="Calibri"/>
            <family val="2"/>
          </rPr>
          <t>[Average Retail Price]*[Warehouse Charge %]</t>
        </r>
      </text>
    </comment>
    <comment ref="AS1" authorId="0" shapeId="0" xr:uid="{5ECEFB39-C52E-422B-B048-F18C56A7015C}">
      <text>
        <r>
          <rPr>
            <sz val="11"/>
            <rFont val="Calibri"/>
            <family val="2"/>
          </rPr>
          <t>[Average Retail Price]*[DA %]</t>
        </r>
      </text>
    </comment>
    <comment ref="AU1" authorId="0" shapeId="0" xr:uid="{BD50A930-F8F0-4ADF-ABB1-C7F53E9CFF3F}">
      <text>
        <r>
          <rPr>
            <sz val="11"/>
            <rFont val="Calibri"/>
            <family val="2"/>
          </rPr>
          <t>[Average Retail Price]*[Marketing %]</t>
        </r>
      </text>
    </comment>
    <comment ref="AX1" authorId="0" shapeId="0" xr:uid="{21B1308B-094B-477F-9EC0-D0DAE31E7DCA}">
      <text>
        <r>
          <rPr>
            <sz val="11"/>
            <rFont val="Calibri"/>
            <family val="2"/>
          </rPr>
          <t>[Average Retail Price]*[Other Load %]</t>
        </r>
      </text>
    </comment>
    <comment ref="AZ1" authorId="0" shapeId="0" xr:uid="{A34F77F7-BD9F-4C2F-9491-D62792357825}">
      <text>
        <r>
          <rPr>
            <sz val="11"/>
            <rFont val="Calibri"/>
            <family val="2"/>
          </rPr>
          <t>[DA $]+[Marketing $]+[Other Load$]+[Shipping $]</t>
        </r>
      </text>
    </comment>
    <comment ref="BA1" authorId="0" shapeId="0" xr:uid="{2C8841E5-AD00-43FD-A6B6-1C0E8EFF4AED}">
      <text>
        <r>
          <rPr>
            <sz val="11"/>
            <rFont val="Calibri"/>
            <family val="2"/>
          </rPr>
          <t>[LDP Cost $]+[Total Load $]+[Ship 8 $]</t>
        </r>
      </text>
    </comment>
    <comment ref="BB1" authorId="0" shapeId="0" xr:uid="{42C7D8B4-9BA8-438F-B618-957F5B3B5229}">
      <text>
        <r>
          <rPr>
            <sz val="11"/>
            <rFont val="Calibri"/>
            <family val="2"/>
          </rPr>
          <t>([Average Retail Price]-[Total Cost with Load $])/[Average Retail Price]</t>
        </r>
      </text>
    </comment>
  </commentList>
</comments>
</file>

<file path=xl/sharedStrings.xml><?xml version="1.0" encoding="utf-8"?>
<sst xmlns="http://schemas.openxmlformats.org/spreadsheetml/2006/main" count="70" uniqueCount="70">
  <si>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</si>
  <si>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</si>
  <si>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</si>
  <si>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</si>
  <si>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</si>
  <si>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</si>
  <si>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</si>
  <si>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</si>
  <si>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</si>
  <si>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</si>
  <si>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</si>
  <si>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</si>
  <si>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</si>
  <si>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</si>
  <si>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</si>
  <si>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</si>
  <si>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</si>
  <si>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Unit of Measure</t>
  </si>
  <si>
    <t>Total Quantity</t>
  </si>
  <si>
    <t>UCCPM Price</t>
  </si>
  <si>
    <t>FOB Cost (Value)</t>
  </si>
  <si>
    <t>Exchange Rate</t>
  </si>
  <si>
    <t>FOB Cost $ (Formula)</t>
  </si>
  <si>
    <t>Package Type</t>
  </si>
  <si>
    <t>Carton Size L (cm)</t>
  </si>
  <si>
    <t>Carton Size W (cm)</t>
  </si>
  <si>
    <t>Carton Size H (cm)</t>
  </si>
  <si>
    <t>Case Pack</t>
  </si>
  <si>
    <t>Cubic Meter per Carton</t>
  </si>
  <si>
    <t>Product Size L (in)</t>
  </si>
  <si>
    <t>Product Size W (in)</t>
  </si>
  <si>
    <t>Product Size H (in)</t>
  </si>
  <si>
    <t>Product Net Weight (lb)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</si>
  <si>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</si>
  <si>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</si>
  <si>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</si>
  <si>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</si>
  <si>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</si>
  <si>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</si>
  <si>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</si>
  <si>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</si>
  <si>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Ship 8 %</t>
  </si>
  <si>
    <t>Ship 8 $</t>
  </si>
  <si>
    <t>DA %</t>
  </si>
  <si>
    <t>DA $</t>
  </si>
  <si>
    <t>Marketing %</t>
  </si>
  <si>
    <t>Marketing $</t>
  </si>
  <si>
    <t>Other Load</t>
  </si>
  <si>
    <t>Other Load %</t>
  </si>
  <si>
    <t>Other Load $</t>
  </si>
  <si>
    <t>Shipping Fee</t>
  </si>
  <si>
    <t>Total Load $</t>
  </si>
  <si>
    <t>Total Cost with Load $</t>
  </si>
  <si>
    <t>Gross Margin %</t>
  </si>
  <si>
    <t>Average Retail Price</t>
  </si>
  <si>
    <t>Main Street</t>
  </si>
  <si>
    <t>SHEET/SHEET SET</t>
  </si>
  <si>
    <t>Ice Touch</t>
  </si>
  <si>
    <t>Cooling 3PC Sheet Set</t>
  </si>
  <si>
    <t>Sheet Set</t>
  </si>
  <si>
    <t>3pcs sheet set: 170gsm 90% Nylon 10%spandex cooling fabric，Packaging：Rolled+PE Bag，print carton + product sticker.</t>
  </si>
  <si>
    <t>90% Nylon, 10% spandex cooling fabric</t>
  </si>
  <si>
    <t>Twin: 20x30"(1)/39x75"+15"</t>
  </si>
  <si>
    <t>Ivory</t>
  </si>
  <si>
    <t>OLX10-0019</t>
  </si>
  <si>
    <t>022164579215</t>
  </si>
  <si>
    <t>Piece</t>
  </si>
  <si>
    <t>Normal</t>
  </si>
  <si>
    <t>6302.32.2040</t>
  </si>
  <si>
    <t>Commission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</si>
</sst>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$&quot;#,##0.00"/>
    <numFmt numFmtId="165" formatCode="0.0"/>
    <numFmt numFmtId="166" formatCode="0.000"/>
    <numFmt numFmtId="167" formatCode="&quot;$&quot;#,##0.0000"/>
    <numFmt numFmtId="168" formatCode="[$$-409]#,##0.00;\-[$$-409]#,##0.00"/>
    <numFmt numFmtId="169" formatCode="[$€-2]\ #,##0.00_);[Red]\([$€-2]\ #,##0.00\)"/>
    <numFmt numFmtId="170" formatCode="0.0%"/>
  </numFmts>
  <fonts count="7" x14ac:knownFonts="1">
    <font>
      <sz val="11"/>
      <name val="Calibri"/>
    </font>
    <font>
      <sz val="11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1" applyAlignment="1">
      <alignment wrapText="1"/>
    </xf>
    <xf numFmtId="164" fontId="1" fillId="0" borderId="0" xfId="1" applyNumberFormat="1"/>
    <xf numFmtId="1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64" fontId="1" fillId="0" borderId="0" xfId="1" applyNumberFormat="1" applyAlignment="1">
      <alignment wrapText="1"/>
    </xf>
    <xf numFmtId="167" fontId="1" fillId="0" borderId="0" xfId="1" applyNumberFormat="1" applyAlignment="1">
      <alignment wrapText="1"/>
    </xf>
    <xf numFmtId="0" fontId="1" fillId="0" borderId="0" xfId="1" applyAlignment="1">
      <alignment horizontal="center" wrapText="1"/>
    </xf>
    <xf numFmtId="0" fontId="3" fillId="0" borderId="1" xfId="1" applyFont="1" applyBorder="1" applyAlignment="1">
      <alignment horizontal="center" wrapText="1"/>
    </xf>
    <xf numFmtId="0" fontId="3" fillId="4" borderId="1" xfId="1" applyFont="1" applyFill="1" applyBorder="1" applyAlignment="1">
      <alignment horizontal="center" wrapText="1"/>
    </xf>
    <xf numFmtId="0" fontId="4" fillId="4" borderId="1" xfId="1" applyFont="1" applyFill="1" applyBorder="1" applyAlignment="1">
      <alignment horizontal="center" wrapText="1"/>
    </xf>
    <xf numFmtId="0" fontId="4" fillId="5" borderId="1" xfId="1" applyFont="1" applyFill="1" applyBorder="1" applyAlignment="1">
      <alignment horizontal="center" wrapText="1"/>
    </xf>
    <xf numFmtId="0" fontId="3" fillId="5" borderId="1" xfId="1" applyFont="1" applyFill="1" applyBorder="1" applyAlignment="1">
      <alignment horizontal="center" wrapText="1"/>
    </xf>
    <xf numFmtId="1" fontId="3" fillId="0" borderId="1" xfId="1" applyNumberFormat="1" applyFont="1" applyBorder="1" applyAlignment="1">
      <alignment horizontal="center" wrapText="1"/>
    </xf>
    <xf numFmtId="164" fontId="3" fillId="2" borderId="1" xfId="1" applyNumberFormat="1" applyFont="1" applyFill="1" applyBorder="1" applyAlignment="1">
      <alignment wrapText="1"/>
    </xf>
    <xf numFmtId="4" fontId="3" fillId="2" borderId="1" xfId="1" applyNumberFormat="1" applyFont="1" applyFill="1" applyBorder="1" applyAlignment="1">
      <alignment wrapText="1"/>
    </xf>
    <xf numFmtId="2" fontId="3" fillId="2" borderId="1" xfId="1" applyNumberFormat="1" applyFont="1" applyFill="1" applyBorder="1" applyAlignment="1">
      <alignment wrapText="1"/>
    </xf>
    <xf numFmtId="164" fontId="5" fillId="6" borderId="1" xfId="3" applyNumberFormat="1" applyFont="1" applyFill="1" applyBorder="1" applyAlignment="1">
      <alignment wrapText="1"/>
    </xf>
    <xf numFmtId="0" fontId="4" fillId="0" borderId="1" xfId="1" applyFont="1" applyBorder="1" applyAlignment="1">
      <alignment horizontal="center" wrapText="1"/>
    </xf>
    <xf numFmtId="165" fontId="3" fillId="0" borderId="1" xfId="1" applyNumberFormat="1" applyFont="1" applyBorder="1" applyAlignment="1">
      <alignment horizontal="center" wrapText="1"/>
    </xf>
    <xf numFmtId="166" fontId="5" fillId="0" borderId="1" xfId="3" applyNumberFormat="1" applyFont="1" applyBorder="1" applyAlignment="1">
      <alignment wrapText="1"/>
    </xf>
    <xf numFmtId="2" fontId="3" fillId="0" borderId="1" xfId="1" applyNumberFormat="1" applyFont="1" applyBorder="1" applyAlignment="1">
      <alignment horizontal="center" wrapText="1"/>
    </xf>
    <xf numFmtId="2" fontId="6" fillId="0" borderId="1" xfId="3" applyNumberFormat="1" applyFont="1" applyBorder="1" applyAlignment="1">
      <alignment wrapText="1"/>
    </xf>
    <xf numFmtId="1" fontId="5" fillId="0" borderId="1" xfId="3" applyNumberFormat="1" applyFont="1" applyBorder="1" applyAlignment="1">
      <alignment wrapText="1"/>
    </xf>
    <xf numFmtId="164" fontId="5" fillId="0" borderId="1" xfId="3" applyNumberFormat="1" applyFont="1" applyBorder="1" applyAlignment="1">
      <alignment wrapText="1"/>
    </xf>
    <xf numFmtId="10" fontId="3" fillId="0" borderId="1" xfId="1" applyNumberFormat="1" applyFont="1" applyBorder="1" applyAlignment="1">
      <alignment horizontal="center" wrapText="1"/>
    </xf>
    <xf numFmtId="164" fontId="5" fillId="5" borderId="1" xfId="3" applyNumberFormat="1" applyFont="1" applyFill="1" applyBorder="1" applyAlignment="1">
      <alignment wrapText="1"/>
    </xf>
    <xf numFmtId="164" fontId="6" fillId="0" borderId="1" xfId="3" applyNumberFormat="1" applyFont="1" applyBorder="1" applyAlignment="1">
      <alignment wrapText="1"/>
    </xf>
    <xf numFmtId="164" fontId="6" fillId="0" borderId="2" xfId="3" applyNumberFormat="1" applyFont="1" applyBorder="1" applyAlignment="1">
      <alignment wrapText="1"/>
    </xf>
    <xf numFmtId="164" fontId="5" fillId="3" borderId="1" xfId="3" applyNumberFormat="1" applyFont="1" applyFill="1" applyBorder="1" applyAlignment="1">
      <alignment wrapText="1"/>
    </xf>
    <xf numFmtId="10" fontId="5" fillId="3" borderId="1" xfId="3" applyNumberFormat="1" applyFont="1" applyFill="1" applyBorder="1" applyAlignment="1">
      <alignment wrapText="1"/>
    </xf>
    <xf numFmtId="164" fontId="6" fillId="7" borderId="1" xfId="3" applyNumberFormat="1" applyFont="1" applyFill="1" applyBorder="1" applyAlignment="1">
      <alignment wrapText="1"/>
    </xf>
    <xf numFmtId="164" fontId="6" fillId="0" borderId="0" xfId="3" applyNumberFormat="1" applyFont="1" applyAlignment="1">
      <alignment wrapText="1"/>
    </xf>
    <xf numFmtId="0" fontId="1" fillId="0" borderId="1" xfId="1" applyBorder="1" applyAlignment="1">
      <alignment horizontal="center"/>
    </xf>
    <xf numFmtId="0" fontId="1" fillId="0" borderId="1" xfId="1" applyBorder="1"/>
    <xf numFmtId="168" fontId="1" fillId="0" borderId="1" xfId="1" applyNumberFormat="1" applyBorder="1"/>
    <xf numFmtId="169" fontId="1" fillId="0" borderId="1" xfId="1" applyNumberFormat="1" applyBorder="1"/>
    <xf numFmtId="1" fontId="1" fillId="0" borderId="1" xfId="1" applyNumberFormat="1" applyBorder="1"/>
    <xf numFmtId="164" fontId="1" fillId="0" borderId="2" xfId="1" applyNumberFormat="1" applyBorder="1" applyAlignment="1">
      <alignment horizontal="center" wrapText="1"/>
    </xf>
    <xf numFmtId="4" fontId="1" fillId="0" borderId="2" xfId="1" applyNumberFormat="1" applyBorder="1"/>
    <xf numFmtId="2" fontId="1" fillId="0" borderId="2" xfId="1" applyNumberFormat="1" applyBorder="1"/>
    <xf numFmtId="164" fontId="1" fillId="8" borderId="1" xfId="1" applyNumberFormat="1" applyFill="1" applyBorder="1"/>
    <xf numFmtId="165" fontId="1" fillId="0" borderId="1" xfId="1" applyNumberFormat="1" applyBorder="1"/>
    <xf numFmtId="166" fontId="1" fillId="8" borderId="1" xfId="1" applyNumberFormat="1" applyFill="1" applyBorder="1"/>
    <xf numFmtId="2" fontId="1" fillId="0" borderId="1" xfId="1" applyNumberFormat="1" applyBorder="1"/>
    <xf numFmtId="1" fontId="1" fillId="8" borderId="1" xfId="1" applyNumberFormat="1" applyFill="1" applyBorder="1"/>
    <xf numFmtId="3" fontId="1" fillId="0" borderId="1" xfId="1" applyNumberFormat="1" applyBorder="1"/>
    <xf numFmtId="170" fontId="1" fillId="0" borderId="1" xfId="1" applyNumberFormat="1" applyBorder="1"/>
    <xf numFmtId="10" fontId="1" fillId="0" borderId="1" xfId="1" applyNumberFormat="1" applyBorder="1"/>
    <xf numFmtId="164" fontId="1" fillId="0" borderId="1" xfId="1" applyNumberFormat="1" applyBorder="1"/>
    <xf numFmtId="10" fontId="0" fillId="8" borderId="1" xfId="4" applyNumberFormat="1" applyFont="1" applyFill="1" applyBorder="1" applyAlignment="1"/>
    <xf numFmtId="0" fontId="1" fillId="0" borderId="0" xfId="1"/>
    <xf numFmtId="165" fontId="1" fillId="0" borderId="0" xfId="1" applyNumberFormat="1" applyAlignment="1">
      <alignment wrapText="1"/>
    </xf>
    <xf numFmtId="4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66" fontId="1" fillId="0" borderId="0" xfId="1" applyNumberFormat="1" applyAlignment="1">
      <alignment wrapText="1"/>
    </xf>
  </cellXfs>
  <cellStyles count="5">
    <cellStyle name="Normal" xfId="0" builtinId="0"/>
    <cellStyle name="Normal 2" xfId="1" xr:uid="{F6E2F5E4-F4A7-46B2-9062-0E0EA75C7C1C}"/>
    <cellStyle name="Normal 2 18 2" xfId="3" xr:uid="{4AE3B00D-C34A-4681-B909-869D07EF8778}"/>
    <cellStyle name="Percent 2" xfId="4" xr:uid="{B1EBDB02-FDED-4631-858A-60EE2C2A0E14}"/>
    <cellStyle name="样式 1 2" xfId="2" xr:uid="{28156029-2812-44C2-BEAD-2BD5F04B93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eather.zhu\Desktop\Project\13.%20UCT%20&#24037;&#20316;&#20248;&#21270;%20-%20Anna%20Ying\&#26679;&#34920;\Commitment\MIS%20HHL\2025%20MISC%20Domestic.xlsx" TargetMode="External"/><Relationship Id="rId1" Type="http://schemas.openxmlformats.org/officeDocument/2006/relationships/externalLinkPath" Target="/Users/heather.zhu/Desktop/Project/13.%20UCT%20&#24037;&#20316;&#20248;&#21270;%20-%20Anna%20Ying/&#26679;&#34920;/Commitment/MIS%20HHL/2025%20MISC%20Domest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itment"/>
      <sheetName val="Item"/>
      <sheetName val="ValueSelect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B6469-3DE6-478D-98F4-F5BCEDC6D48E}">
  <dimension ref="A1:BD2"/>
  <sheetViews>
    <sheetView tabSelected="1" zoomScaleNormal="100" workbookViewId="0">
      <selection activeCell="E6" sqref="E6"/>
    </sheetView>
  </sheetViews>
  <sheetFormatPr defaultColWidth="9.1796875" defaultRowHeight="14.5" x14ac:dyDescent="0.35"/>
  <cols>
    <col min="1" max="1" width="10.1796875" style="7" customWidth="1"/>
    <col min="2" max="2" width="10" style="1" customWidth="1"/>
    <col min="3" max="3" width="12.453125" style="1" customWidth="1"/>
    <col min="4" max="4" width="12.81640625" style="1" customWidth="1"/>
    <col min="5" max="5" width="9.08984375" style="1" customWidth="1"/>
    <col min="6" max="6" width="15.54296875" style="1" customWidth="1"/>
    <col min="7" max="7" width="9.1796875" style="1" customWidth="1"/>
    <col min="8" max="8" width="19.453125" style="1" customWidth="1"/>
    <col min="9" max="9" width="21" style="1" customWidth="1"/>
    <col min="10" max="10" width="11.1796875" style="1" customWidth="1"/>
    <col min="11" max="11" width="12.36328125" style="1" customWidth="1"/>
    <col min="12" max="12" width="18" style="1" customWidth="1"/>
    <col min="13" max="13" width="6.81640625" style="1" customWidth="1"/>
    <col min="14" max="16" width="8.81640625" style="1" customWidth="1"/>
    <col min="17" max="17" width="8.81640625" style="5" customWidth="1"/>
    <col min="18" max="18" width="9.453125" style="1" customWidth="1"/>
    <col min="19" max="19" width="11.7265625" style="3" customWidth="1"/>
    <col min="20" max="20" width="8.1796875" style="52" customWidth="1"/>
    <col min="21" max="21" width="8.7265625" style="53" customWidth="1"/>
    <col min="22" max="22" width="8.7265625" style="54" customWidth="1"/>
    <col min="23" max="23" width="12.36328125" style="52" customWidth="1"/>
    <col min="24" max="24" width="9.81640625" style="52" customWidth="1"/>
    <col min="25" max="25" width="9" style="52" customWidth="1"/>
    <col min="26" max="26" width="6.26953125" style="3" customWidth="1"/>
    <col min="27" max="27" width="11.453125" style="54" customWidth="1"/>
    <col min="28" max="28" width="9.81640625" style="3" customWidth="1"/>
    <col min="29" max="29" width="7.81640625" style="1" customWidth="1"/>
    <col min="30" max="30" width="9" style="52" customWidth="1"/>
    <col min="31" max="31" width="9" style="3" customWidth="1"/>
    <col min="32" max="32" width="9" style="54" customWidth="1"/>
    <col min="33" max="33" width="10" style="55" customWidth="1"/>
    <col min="34" max="34" width="9" style="5" customWidth="1"/>
    <col min="35" max="35" width="14.1796875" style="1" customWidth="1"/>
    <col min="36" max="36" width="8.453125" style="4" customWidth="1"/>
    <col min="37" max="37" width="10.7265625" style="5" customWidth="1"/>
    <col min="38" max="38" width="11.26953125" style="5" customWidth="1"/>
    <col min="39" max="39" width="11.54296875" style="5" customWidth="1"/>
    <col min="40" max="40" width="8.26953125" style="5" customWidth="1"/>
    <col min="41" max="41" width="11.54296875" style="4" customWidth="1"/>
    <col min="42" max="42" width="9.1796875" style="5" customWidth="1"/>
    <col min="43" max="43" width="8.1796875" style="4" customWidth="1"/>
    <col min="44" max="44" width="10.81640625" style="5" customWidth="1"/>
    <col min="45" max="45" width="8.1796875" style="4" customWidth="1"/>
    <col min="46" max="46" width="9.26953125" style="5" customWidth="1"/>
    <col min="47" max="47" width="6.90625" style="5" customWidth="1"/>
    <col min="48" max="48" width="8.26953125" style="5" customWidth="1"/>
    <col min="49" max="49" width="7.453125" style="5" customWidth="1"/>
    <col min="50" max="50" width="7.7265625" style="5" customWidth="1"/>
    <col min="51" max="51" width="8.90625" style="5" customWidth="1"/>
    <col min="52" max="52" width="11.36328125" style="5" customWidth="1"/>
    <col min="53" max="53" width="11.90625" style="1" customWidth="1"/>
    <col min="54" max="54" width="11.26953125" style="6" customWidth="1"/>
    <col min="55" max="56" width="10.36328125" style="5" customWidth="1"/>
    <col min="57" max="16384" width="9.1796875" style="1"/>
  </cols>
  <sheetData>
    <row r="1" spans="1:56" ht="58" customHeight="1" x14ac:dyDescent="0.35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1" t="s">
        <v>5</v>
      </c>
      <c r="G1" s="9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12" t="s">
        <v>17</v>
      </c>
      <c r="S1" s="13" t="s">
        <v>18</v>
      </c>
      <c r="T1" s="14" t="s">
        <v>19</v>
      </c>
      <c r="U1" s="15" t="s">
        <v>20</v>
      </c>
      <c r="V1" s="16" t="s">
        <v>21</v>
      </c>
      <c r="W1" s="17" t="s">
        <v>22</v>
      </c>
      <c r="X1" s="18" t="s">
        <v>23</v>
      </c>
      <c r="Y1" s="19" t="s">
        <v>24</v>
      </c>
      <c r="Z1" s="19" t="s">
        <v>25</v>
      </c>
      <c r="AA1" s="19" t="s">
        <v>26</v>
      </c>
      <c r="AB1" s="13" t="s">
        <v>27</v>
      </c>
      <c r="AC1" s="20" t="s">
        <v>28</v>
      </c>
      <c r="AD1" s="19" t="s">
        <v>29</v>
      </c>
      <c r="AE1" s="19" t="s">
        <v>30</v>
      </c>
      <c r="AF1" s="19" t="s">
        <v>31</v>
      </c>
      <c r="AG1" s="21" t="s">
        <v>32</v>
      </c>
      <c r="AH1" s="22" t="s">
        <v>33</v>
      </c>
      <c r="AI1" s="23" t="s">
        <v>34</v>
      </c>
      <c r="AJ1" s="8" t="s">
        <v>35</v>
      </c>
      <c r="AK1" s="24" t="s">
        <v>36</v>
      </c>
      <c r="AL1" s="8" t="s">
        <v>37</v>
      </c>
      <c r="AM1" s="25" t="s">
        <v>38</v>
      </c>
      <c r="AN1" s="26" t="s">
        <v>39</v>
      </c>
      <c r="AO1" s="24" t="s">
        <v>40</v>
      </c>
      <c r="AP1" s="25" t="s">
        <v>41</v>
      </c>
      <c r="AQ1" s="24" t="s">
        <v>42</v>
      </c>
      <c r="AR1" s="25" t="s">
        <v>43</v>
      </c>
      <c r="AS1" s="24" t="s">
        <v>44</v>
      </c>
      <c r="AT1" s="25" t="s">
        <v>45</v>
      </c>
      <c r="AU1" s="24" t="s">
        <v>46</v>
      </c>
      <c r="AV1" s="27" t="s">
        <v>47</v>
      </c>
      <c r="AW1" s="25" t="s">
        <v>48</v>
      </c>
      <c r="AX1" s="24" t="s">
        <v>49</v>
      </c>
      <c r="AY1" s="28" t="s">
        <v>50</v>
      </c>
      <c r="AZ1" s="24" t="s">
        <v>51</v>
      </c>
      <c r="BA1" s="29" t="s">
        <v>52</v>
      </c>
      <c r="BB1" s="30" t="s">
        <v>53</v>
      </c>
      <c r="BC1" s="31" t="s">
        <v>54</v>
      </c>
      <c r="BD1" s="32"/>
    </row>
    <row r="2" spans="1:56" s="51" customFormat="1" x14ac:dyDescent="0.35">
      <c r="A2" s="33">
        <v>1</v>
      </c>
      <c r="B2" s="34"/>
      <c r="C2" s="34"/>
      <c r="D2" s="34" t="s">
        <v>55</v>
      </c>
      <c r="E2" s="34"/>
      <c r="F2" s="34" t="s">
        <v>56</v>
      </c>
      <c r="G2" s="35" t="s">
        <v>57</v>
      </c>
      <c r="H2" s="34" t="s">
        <v>58</v>
      </c>
      <c r="I2" s="34" t="s">
        <v>59</v>
      </c>
      <c r="J2" s="33" t="s">
        <v>60</v>
      </c>
      <c r="K2" s="34" t="s">
        <v>61</v>
      </c>
      <c r="L2" s="36" t="s">
        <v>62</v>
      </c>
      <c r="M2" s="36" t="s">
        <v>63</v>
      </c>
      <c r="N2" s="34"/>
      <c r="O2" s="36" t="s">
        <v>64</v>
      </c>
      <c r="P2" s="36" t="s">
        <v>65</v>
      </c>
      <c r="Q2" s="34"/>
      <c r="R2" s="34" t="s">
        <v>66</v>
      </c>
      <c r="S2" s="37">
        <v>112</v>
      </c>
      <c r="T2" s="38"/>
      <c r="U2" s="39">
        <v>73.5</v>
      </c>
      <c r="V2" s="40">
        <v>8.3000000000000007</v>
      </c>
      <c r="W2" s="41">
        <f>IF(ISERROR(U2/V2),"",U2/V2)</f>
        <v>8.86</v>
      </c>
      <c r="X2" s="34" t="s">
        <v>67</v>
      </c>
      <c r="Y2" s="42">
        <v>54</v>
      </c>
      <c r="Z2" s="42">
        <v>48</v>
      </c>
      <c r="AA2" s="42">
        <v>25</v>
      </c>
      <c r="AB2" s="37">
        <v>16</v>
      </c>
      <c r="AC2" s="43">
        <f t="shared" ref="AC2" si="0">IF(Y2="","",Y2*Z2*AA2/1000000)</f>
        <v>6.5000000000000002E-2</v>
      </c>
      <c r="AD2" s="42">
        <v>10.3</v>
      </c>
      <c r="AE2" s="42">
        <v>4.5</v>
      </c>
      <c r="AF2" s="42">
        <v>4.5</v>
      </c>
      <c r="AG2" s="44">
        <v>2.58</v>
      </c>
      <c r="AH2" s="44">
        <v>65</v>
      </c>
      <c r="AI2" s="45">
        <f t="shared" ref="AI2" si="1">IF(AB2="","",AH2/AC2*AB2)</f>
        <v>16000</v>
      </c>
      <c r="AJ2" s="46">
        <v>4500</v>
      </c>
      <c r="AK2" s="41">
        <f>IF(ISERROR(AJ2/AI2),"",AJ2/AI2)</f>
        <v>0.28000000000000003</v>
      </c>
      <c r="AL2" s="34" t="s">
        <v>68</v>
      </c>
      <c r="AM2" s="47">
        <v>0.114</v>
      </c>
      <c r="AN2" s="41">
        <f>IF(ISERROR(W2*AM2),"",W2*AM2)</f>
        <v>1.01</v>
      </c>
      <c r="AO2" s="41">
        <f>IF(ISERROR(W2+AK2+AN2),"",W2+AK2+AN2)</f>
        <v>10.15</v>
      </c>
      <c r="AP2" s="48">
        <v>0.1</v>
      </c>
      <c r="AQ2" s="41">
        <f>IF(ISERROR(BC2*AP2),"",BC2*AP2)</f>
        <v>7</v>
      </c>
      <c r="AR2" s="48">
        <v>0.1</v>
      </c>
      <c r="AS2" s="41">
        <f>IF(ISERROR(BC2*AR2),"",BC2*AR2)</f>
        <v>7</v>
      </c>
      <c r="AT2" s="48">
        <v>0.25</v>
      </c>
      <c r="AU2" s="41">
        <f>IF(ISERROR(BC2*AT2),"",BC2*AT2)</f>
        <v>17.5</v>
      </c>
      <c r="AV2" s="49" t="s">
        <v>69</v>
      </c>
      <c r="AW2" s="48">
        <v>0.06</v>
      </c>
      <c r="AX2" s="41">
        <f>IF(ISERROR(BC2*AW2),"",BC2*AW2)</f>
        <v>4.2</v>
      </c>
      <c r="AY2" s="49">
        <v>15</v>
      </c>
      <c r="AZ2" s="41">
        <f>IF(ISERROR(AS2+AU2+AX2+AY2),"",AS2+AU2+AX2+AY2)</f>
        <v>43.7</v>
      </c>
      <c r="BA2" s="41">
        <f>IF(ISERROR(AO2+AZ2+AQ2),"",AO2+AZ2+AQ2)</f>
        <v>60.85</v>
      </c>
      <c r="BB2" s="50">
        <f>IF(ISERROR((BC2-BA2)/BC2),"",(BC2-BA2)/BC2)</f>
        <v>0.13059999999999999</v>
      </c>
      <c r="BC2" s="49">
        <v>69.989999999999995</v>
      </c>
      <c r="BD2" s="2"/>
    </row>
  </sheetData>
  <sheetProtection insertRows="0" deleteRows="0" sort="0"/>
  <protectedRanges>
    <protectedRange sqref="AC2 A2:B2 D2:J2 A4:B86 D4:E86 C2:C85 L2:R2 U2:X2 AZ3:AZ85 AH2:AI2 T3:AX85 AN2:BB2 F3:R85 AK2" name="Range1"/>
    <protectedRange sqref="Y2:AA2 AD2:AG2" name="Range1_2"/>
    <protectedRange sqref="AJ2" name="Range1_3"/>
    <protectedRange sqref="AL2:AM2" name="Range1_4"/>
    <protectedRange sqref="S2" name="Range1_6"/>
    <protectedRange sqref="K2" name="Range1_1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2025-09-27T01:03:07Z</dcterms:created>
  <dcterms:modified xsi:type="dcterms:W3CDTF">2025-09-27T01:04:32Z</dcterms:modified>
</cp:coreProperties>
</file>