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AC7" i="1" s="1"/>
  <c r="AE7" i="1" s="1"/>
  <c r="S7" i="1"/>
  <c r="AH7" i="1" s="1"/>
  <c r="AB6" i="1"/>
  <c r="AC6" i="1" s="1"/>
  <c r="AE6" i="1" s="1"/>
  <c r="S6" i="1"/>
  <c r="AH6" i="1" s="1"/>
  <c r="AB5" i="1"/>
  <c r="AC5" i="1" s="1"/>
  <c r="AE5" i="1" s="1"/>
  <c r="S5" i="1"/>
  <c r="AB4" i="1"/>
  <c r="AC4" i="1" s="1"/>
  <c r="AE4" i="1" s="1"/>
  <c r="S4" i="1"/>
  <c r="AH4" i="1" s="1"/>
  <c r="AB3" i="1"/>
  <c r="AC3" i="1" s="1"/>
  <c r="AE3" i="1" s="1"/>
  <c r="S3" i="1"/>
  <c r="AH3" i="1" s="1"/>
  <c r="AB2" i="1"/>
  <c r="AC2" i="1" s="1"/>
  <c r="AE2" i="1" s="1"/>
  <c r="S2" i="1"/>
  <c r="AH2" i="1" s="1"/>
  <c r="AI3" i="1" l="1"/>
  <c r="AW3" i="1" s="1"/>
  <c r="AH5" i="1"/>
  <c r="AI5" i="1" s="1"/>
  <c r="AW5" i="1" s="1"/>
  <c r="AI7" i="1"/>
  <c r="T4" i="1"/>
  <c r="AI4" i="1" s="1"/>
  <c r="T2" i="1"/>
  <c r="AI2" i="1" s="1"/>
  <c r="T6" i="1"/>
  <c r="AI6" i="1" s="1"/>
  <c r="AW7" i="1" l="1"/>
  <c r="AS3" i="1"/>
  <c r="AO3" i="1"/>
  <c r="AK3" i="1"/>
  <c r="AM3" i="1"/>
  <c r="AW6" i="1"/>
  <c r="AM5" i="1"/>
  <c r="AK5" i="1"/>
  <c r="AS5" i="1"/>
  <c r="AO5" i="1"/>
  <c r="AW2" i="1"/>
  <c r="AW4" i="1"/>
  <c r="AT5" i="1" l="1"/>
  <c r="AU5" i="1" s="1"/>
  <c r="AV5" i="1" s="1"/>
  <c r="AK4" i="1"/>
  <c r="AS4" i="1"/>
  <c r="AO4" i="1"/>
  <c r="AM4" i="1"/>
  <c r="AO2" i="1"/>
  <c r="AS2" i="1"/>
  <c r="AM2" i="1"/>
  <c r="AK2" i="1"/>
  <c r="AO6" i="1"/>
  <c r="AM6" i="1"/>
  <c r="AK6" i="1"/>
  <c r="AS6" i="1"/>
  <c r="AT3" i="1"/>
  <c r="AU3" i="1" s="1"/>
  <c r="AV3" i="1" s="1"/>
  <c r="AS7" i="1"/>
  <c r="AO7" i="1"/>
  <c r="AM7" i="1"/>
  <c r="AK7" i="1"/>
  <c r="AT7" i="1" l="1"/>
  <c r="AU7" i="1" s="1"/>
  <c r="AV7" i="1" s="1"/>
  <c r="AT6" i="1"/>
  <c r="AU6" i="1" s="1"/>
  <c r="AV6" i="1" s="1"/>
  <c r="AT2" i="1"/>
  <c r="AU2" i="1" s="1"/>
  <c r="AV2" i="1" s="1"/>
  <c r="AT4" i="1"/>
  <c r="AU4" i="1" s="1"/>
  <c r="AV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<sst xmlns="http://schemas.openxmlformats.org/spreadsheetml/2006/main" count="131" uniqueCount="74">
  <si>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</si>
  <si>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</si>
  <si>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</si>
  <si>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</si>
  <si>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</si>
  <si>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</si>
  <si>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</si>
  <si>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</si>
  <si>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</si>
  <si>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</si>
  <si>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</si>
  <si>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</si>
  <si>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</si>
  <si>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</si>
  <si>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</si>
  <si>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</si>
  <si>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</si>
  <si>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</si>
  <si>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</si>
  <si>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</si>
  <si>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</si>
  <si>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</si>
  <si>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</si>
  <si>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</si>
  <si>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</si>
  <si>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</si>
  <si>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</si>
  <si>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</si>
  <si>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</si>
  <si>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</si>
  <si>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</si>
  <si>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</si>
  <si>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</si>
  <si>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</si>
  <si>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</si>
  <si>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</si>
  <si>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</si>
  <si>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</si>
  <si>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</si>
  <si>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</si>
  <si>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</si>
  <si>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</si>
  <si>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</si>
  <si>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</si>
  <si>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</si>
  <si>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</si>
  <si>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</si>
  <si>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</si>
  <si>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</si>
  <si>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</si>
  <si>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</si>
  <si>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</si>
  <si>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</si>
  <si>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</si>
  <si>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</si>
  <si>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Enya</t>
    <phoneticPr fontId="9" type="noConversion"/>
  </si>
  <si>
    <t>100% Polyester Microfiber Printed 5pc Comforter Set</t>
    <phoneticPr fontId="9" type="noConversion"/>
  </si>
  <si>
    <t>5PCs Comforter Set</t>
    <phoneticPr fontId="9" type="noConversion"/>
  </si>
  <si>
    <t>Comf/sham face: 100% polyester 85gram MF printed / 100% polyester microfiber 75gsm back. Comf filling: 230gsm poly. Bedskirt:  100% polyester microfiber 75gsm; pillow: mcirofiber shell with polyfill</t>
    <phoneticPr fontId="9" type="noConversion"/>
  </si>
  <si>
    <t xml:space="preserve">100% Polyester Microfiber,  poly fill  </t>
    <phoneticPr fontId="9" type="noConversion"/>
  </si>
  <si>
    <t>Queen: 90"W x 90"L /20"W x 26"L + 2"D (2)/60"W x 80" L + 15"D/12"W x 16"L</t>
  </si>
  <si>
    <t>Purple</t>
    <phoneticPr fontId="9" type="noConversion"/>
  </si>
  <si>
    <t>RH10-0465</t>
  </si>
  <si>
    <t>Set</t>
  </si>
  <si>
    <t>Compressed/Knocked Down</t>
  </si>
  <si>
    <t>9404.40.9022</t>
    <phoneticPr fontId="9" type="noConversion"/>
  </si>
  <si>
    <t>King: 104"W x 90"L /20"W x 36"L + 2"D(2)/78"W x 80" L + 15"D/12"W x 16"L</t>
  </si>
  <si>
    <t>RH10-0466</t>
  </si>
  <si>
    <t>Blue</t>
    <phoneticPr fontId="9" type="noConversion"/>
  </si>
  <si>
    <t>RH10-0467</t>
    <phoneticPr fontId="9" type="noConversion"/>
  </si>
  <si>
    <t>RH10-0468</t>
  </si>
  <si>
    <t>Pink</t>
    <phoneticPr fontId="9" type="noConversion"/>
  </si>
  <si>
    <t>RH10-0469</t>
    <phoneticPr fontId="9" type="noConversion"/>
  </si>
  <si>
    <t>RH10-0470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</si>
</sst>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176" fontId="1" fillId="5" borderId="2" xfId="0" quotePrefix="1" applyFont="1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1</xdr:row>
      <xdr:rowOff>8467</xdr:rowOff>
    </xdr:from>
    <xdr:to>
      <xdr:col>1</xdr:col>
      <xdr:colOff>1650999</xdr:colOff>
      <xdr:row>2</xdr:row>
      <xdr:rowOff>825858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6AA361DB-798E-411B-069D-4A2EA720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600" y="989542"/>
          <a:ext cx="1219199" cy="169369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3</xdr:row>
      <xdr:rowOff>30018</xdr:rowOff>
    </xdr:from>
    <xdr:to>
      <xdr:col>1</xdr:col>
      <xdr:colOff>1828800</xdr:colOff>
      <xdr:row>4</xdr:row>
      <xdr:rowOff>817865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DD6686C4-6664-21AF-191E-EA82949F4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1" y="2963718"/>
          <a:ext cx="1447799" cy="1635573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5</xdr:row>
      <xdr:rowOff>33866</xdr:rowOff>
    </xdr:from>
    <xdr:to>
      <xdr:col>1</xdr:col>
      <xdr:colOff>1659467</xdr:colOff>
      <xdr:row>6</xdr:row>
      <xdr:rowOff>939799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374E6EE4-4233-044D-9BF4-6257FE47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400" y="4863041"/>
          <a:ext cx="1303867" cy="1858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Enya%205pc%20set%20Commitment%209.2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K1" zoomScale="90" zoomScaleNormal="90" workbookViewId="0">
      <selection activeCell="T8" sqref="T8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5.710937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9" customHeight="1" x14ac:dyDescent="0.25">
      <c r="A2" s="36">
        <v>1</v>
      </c>
      <c r="B2" s="56"/>
      <c r="C2" s="37"/>
      <c r="D2" s="37" t="s">
        <v>53</v>
      </c>
      <c r="E2" s="37"/>
      <c r="F2" s="37" t="s">
        <v>54</v>
      </c>
      <c r="G2" s="38" t="s">
        <v>55</v>
      </c>
      <c r="H2" s="39" t="s">
        <v>56</v>
      </c>
      <c r="I2" s="37" t="s">
        <v>57</v>
      </c>
      <c r="J2" s="37" t="s">
        <v>58</v>
      </c>
      <c r="K2" s="37" t="s">
        <v>59</v>
      </c>
      <c r="L2" s="37" t="s">
        <v>60</v>
      </c>
      <c r="M2" s="37" t="s">
        <v>61</v>
      </c>
      <c r="N2" s="40" t="s">
        <v>62</v>
      </c>
      <c r="O2" s="41"/>
      <c r="P2" s="37" t="s">
        <v>63</v>
      </c>
      <c r="Q2" s="37">
        <v>84</v>
      </c>
      <c r="R2" s="42">
        <v>8</v>
      </c>
      <c r="S2" s="43">
        <f t="shared" ref="S2:S3" si="0">IF(ISERROR(Q2/R2),"",Q2/R2)</f>
        <v>10.5</v>
      </c>
      <c r="T2" s="43">
        <f t="shared" ref="T2:T3" si="1">S2</f>
        <v>10.5</v>
      </c>
      <c r="U2" s="44"/>
      <c r="V2" s="37" t="s">
        <v>64</v>
      </c>
      <c r="W2" s="45">
        <v>53</v>
      </c>
      <c r="X2" s="45">
        <v>42</v>
      </c>
      <c r="Y2" s="45">
        <v>32</v>
      </c>
      <c r="Z2" s="42">
        <v>11.69</v>
      </c>
      <c r="AA2" s="46">
        <v>3</v>
      </c>
      <c r="AB2" s="47">
        <f t="shared" ref="AB2:AB3" si="2">IF(W2="","",W2*X2*Y2/1000000)</f>
        <v>7.1232000000000004E-2</v>
      </c>
      <c r="AC2" s="48">
        <f t="shared" ref="AC2:AC3" si="3">IF(AA2="","",65/AB2*AA2)</f>
        <v>2737.5336927223716</v>
      </c>
      <c r="AD2" s="49">
        <v>4000</v>
      </c>
      <c r="AE2" s="50">
        <f t="shared" ref="AE2:AE3" si="4">IF(ISERROR(AD2/AC2),"",AD2/AC2)</f>
        <v>1.461169230769231</v>
      </c>
      <c r="AF2" s="37" t="s">
        <v>65</v>
      </c>
      <c r="AG2" s="51">
        <v>0.42799999999999999</v>
      </c>
      <c r="AH2" s="50">
        <f t="shared" ref="AH2:AH3" si="5">IF(ISERROR(S2*AG2),"",S2*AG2)</f>
        <v>4.4939999999999998</v>
      </c>
      <c r="AI2" s="50">
        <f t="shared" ref="AI2:AI7" si="6">IF(ISERROR(T2+AE2+AH2),"",T2+AE2+AH2)</f>
        <v>16.455169230769229</v>
      </c>
      <c r="AJ2" s="51">
        <v>0</v>
      </c>
      <c r="AK2" s="50">
        <f t="shared" ref="AK2:AK3" si="7">IF(ISERROR(AW2*AJ2),"",AW2*AJ2)</f>
        <v>0</v>
      </c>
      <c r="AL2" s="51">
        <v>0</v>
      </c>
      <c r="AM2" s="50">
        <f t="shared" ref="AM2:AM3" si="8">IF(ISERROR(AW2*AL2),"",AW2*AL2)</f>
        <v>0</v>
      </c>
      <c r="AN2" s="51">
        <v>0</v>
      </c>
      <c r="AO2" s="50">
        <f t="shared" ref="AO2:AO3" si="9">IF(ISERROR(AW2*AN2),"",AW2*AN2)</f>
        <v>0</v>
      </c>
      <c r="AP2" s="50">
        <v>0</v>
      </c>
      <c r="AQ2" s="49">
        <v>0</v>
      </c>
      <c r="AR2" s="51">
        <v>0</v>
      </c>
      <c r="AS2" s="50">
        <f t="shared" ref="AS2:AS3" si="10">IF(ISERROR(AW2*AR2),"",AW2*AR2)</f>
        <v>0</v>
      </c>
      <c r="AT2" s="50">
        <f t="shared" ref="AT2:AT3" si="11">IF(ISERROR(AK2+AM2+AO2+AP2+AS2),"",AK2+AM2+AO2+AP2+AS2)</f>
        <v>0</v>
      </c>
      <c r="AU2" s="52">
        <f t="shared" ref="AU2:AU3" si="12">IF(ISERROR(AI2+AT2),"",AI2+AT2)</f>
        <v>16.455169230769229</v>
      </c>
      <c r="AV2" s="53">
        <f t="shared" ref="AV2:AV3" si="13">IF(ISERROR((AW2-AU2)/AW2),"",(AW2-AU2)/AW2)</f>
        <v>0</v>
      </c>
      <c r="AW2" s="52">
        <f t="shared" ref="AW2:AW3" si="14">AI2</f>
        <v>16.455169230769229</v>
      </c>
      <c r="AX2" s="50">
        <v>49.99</v>
      </c>
      <c r="AY2" s="54">
        <v>49.99</v>
      </c>
      <c r="AZ2" s="51"/>
      <c r="BA2" s="46"/>
    </row>
    <row r="3" spans="1:53" ht="69" customHeight="1" x14ac:dyDescent="0.25">
      <c r="A3" s="36">
        <v>2</v>
      </c>
      <c r="B3" s="57"/>
      <c r="C3" s="37"/>
      <c r="D3" s="37" t="s">
        <v>53</v>
      </c>
      <c r="E3" s="37"/>
      <c r="F3" s="37" t="s">
        <v>54</v>
      </c>
      <c r="G3" s="38" t="s">
        <v>55</v>
      </c>
      <c r="H3" s="39" t="s">
        <v>56</v>
      </c>
      <c r="I3" s="37" t="s">
        <v>57</v>
      </c>
      <c r="J3" s="37" t="s">
        <v>58</v>
      </c>
      <c r="K3" s="37" t="s">
        <v>59</v>
      </c>
      <c r="L3" s="37" t="s">
        <v>66</v>
      </c>
      <c r="M3" s="37" t="s">
        <v>61</v>
      </c>
      <c r="N3" s="40" t="s">
        <v>67</v>
      </c>
      <c r="O3" s="41"/>
      <c r="P3" s="37" t="s">
        <v>63</v>
      </c>
      <c r="Q3" s="37">
        <v>93</v>
      </c>
      <c r="R3" s="42">
        <v>8</v>
      </c>
      <c r="S3" s="43">
        <f t="shared" si="0"/>
        <v>11.625</v>
      </c>
      <c r="T3" s="43">
        <v>11.63</v>
      </c>
      <c r="U3" s="44"/>
      <c r="V3" s="37" t="s">
        <v>64</v>
      </c>
      <c r="W3" s="45">
        <v>60</v>
      </c>
      <c r="X3" s="45">
        <v>42</v>
      </c>
      <c r="Y3" s="45">
        <v>32</v>
      </c>
      <c r="Z3" s="42">
        <v>13.35</v>
      </c>
      <c r="AA3" s="46">
        <v>3</v>
      </c>
      <c r="AB3" s="47">
        <f t="shared" si="2"/>
        <v>8.0640000000000003E-2</v>
      </c>
      <c r="AC3" s="48">
        <f t="shared" si="3"/>
        <v>2418.1547619047615</v>
      </c>
      <c r="AD3" s="49">
        <v>4000</v>
      </c>
      <c r="AE3" s="50">
        <f t="shared" si="4"/>
        <v>1.6541538461538465</v>
      </c>
      <c r="AF3" s="37" t="s">
        <v>65</v>
      </c>
      <c r="AG3" s="51">
        <v>0.42799999999999999</v>
      </c>
      <c r="AH3" s="50">
        <f t="shared" si="5"/>
        <v>4.9755000000000003</v>
      </c>
      <c r="AI3" s="50">
        <f t="shared" si="6"/>
        <v>18.259653846153846</v>
      </c>
      <c r="AJ3" s="51">
        <v>0</v>
      </c>
      <c r="AK3" s="50">
        <f t="shared" si="7"/>
        <v>0</v>
      </c>
      <c r="AL3" s="51">
        <v>0</v>
      </c>
      <c r="AM3" s="50">
        <f t="shared" si="8"/>
        <v>0</v>
      </c>
      <c r="AN3" s="51">
        <v>0</v>
      </c>
      <c r="AO3" s="50">
        <f t="shared" si="9"/>
        <v>0</v>
      </c>
      <c r="AP3" s="50">
        <v>0</v>
      </c>
      <c r="AQ3" s="49">
        <v>0</v>
      </c>
      <c r="AR3" s="51">
        <v>0</v>
      </c>
      <c r="AS3" s="50">
        <f t="shared" si="10"/>
        <v>0</v>
      </c>
      <c r="AT3" s="50">
        <f t="shared" si="11"/>
        <v>0</v>
      </c>
      <c r="AU3" s="52">
        <f t="shared" si="12"/>
        <v>18.259653846153846</v>
      </c>
      <c r="AV3" s="53">
        <f t="shared" si="13"/>
        <v>0</v>
      </c>
      <c r="AW3" s="52">
        <f t="shared" si="14"/>
        <v>18.259653846153846</v>
      </c>
      <c r="AX3" s="50">
        <v>54.99</v>
      </c>
      <c r="AY3" s="54">
        <v>54.99</v>
      </c>
      <c r="AZ3" s="51"/>
      <c r="BA3" s="46"/>
    </row>
    <row r="4" spans="1:53" ht="67.150000000000006" customHeight="1" x14ac:dyDescent="0.25">
      <c r="A4" s="36">
        <v>1</v>
      </c>
      <c r="B4" s="55"/>
      <c r="C4" s="37"/>
      <c r="D4" s="37" t="s">
        <v>53</v>
      </c>
      <c r="E4" s="37"/>
      <c r="F4" s="37" t="s">
        <v>54</v>
      </c>
      <c r="G4" s="38" t="s">
        <v>55</v>
      </c>
      <c r="H4" s="39" t="s">
        <v>56</v>
      </c>
      <c r="I4" s="37" t="s">
        <v>57</v>
      </c>
      <c r="J4" s="37" t="s">
        <v>58</v>
      </c>
      <c r="K4" s="37" t="s">
        <v>59</v>
      </c>
      <c r="L4" s="37" t="s">
        <v>60</v>
      </c>
      <c r="M4" s="37" t="s">
        <v>68</v>
      </c>
      <c r="N4" s="40" t="s">
        <v>69</v>
      </c>
      <c r="O4" s="41"/>
      <c r="P4" s="37" t="s">
        <v>63</v>
      </c>
      <c r="Q4" s="37">
        <v>84</v>
      </c>
      <c r="R4" s="42">
        <v>8</v>
      </c>
      <c r="S4" s="43">
        <f t="shared" ref="S4:S5" si="15">IF(ISERROR(Q4/R4),"",Q4/R4)</f>
        <v>10.5</v>
      </c>
      <c r="T4" s="43">
        <f t="shared" ref="T4:T5" si="16">S4</f>
        <v>10.5</v>
      </c>
      <c r="U4" s="44"/>
      <c r="V4" s="37" t="s">
        <v>64</v>
      </c>
      <c r="W4" s="45">
        <v>53</v>
      </c>
      <c r="X4" s="45">
        <v>42</v>
      </c>
      <c r="Y4" s="45">
        <v>32</v>
      </c>
      <c r="Z4" s="42">
        <v>11.69</v>
      </c>
      <c r="AA4" s="46">
        <v>3</v>
      </c>
      <c r="AB4" s="47">
        <f t="shared" ref="AB4:AB5" si="17">IF(W4="","",W4*X4*Y4/1000000)</f>
        <v>7.1232000000000004E-2</v>
      </c>
      <c r="AC4" s="48">
        <f t="shared" ref="AC4:AC5" si="18">IF(AA4="","",65/AB4*AA4)</f>
        <v>2737.5336927223716</v>
      </c>
      <c r="AD4" s="49">
        <v>4000</v>
      </c>
      <c r="AE4" s="50">
        <f t="shared" ref="AE4:AE5" si="19">IF(ISERROR(AD4/AC4),"",AD4/AC4)</f>
        <v>1.461169230769231</v>
      </c>
      <c r="AF4" s="37" t="s">
        <v>65</v>
      </c>
      <c r="AG4" s="51">
        <v>0.42799999999999999</v>
      </c>
      <c r="AH4" s="50">
        <f t="shared" ref="AH4:AH5" si="20">IF(ISERROR(S4*AG4),"",S4*AG4)</f>
        <v>4.4939999999999998</v>
      </c>
      <c r="AI4" s="50">
        <f t="shared" si="6"/>
        <v>16.455169230769229</v>
      </c>
      <c r="AJ4" s="51">
        <v>0</v>
      </c>
      <c r="AK4" s="50">
        <f t="shared" ref="AK4:AK5" si="21">IF(ISERROR(AW4*AJ4),"",AW4*AJ4)</f>
        <v>0</v>
      </c>
      <c r="AL4" s="51">
        <v>0</v>
      </c>
      <c r="AM4" s="50">
        <f t="shared" ref="AM4:AM5" si="22">IF(ISERROR(AW4*AL4),"",AW4*AL4)</f>
        <v>0</v>
      </c>
      <c r="AN4" s="51">
        <v>0</v>
      </c>
      <c r="AO4" s="50">
        <f t="shared" ref="AO4:AO5" si="23">IF(ISERROR(AW4*AN4),"",AW4*AN4)</f>
        <v>0</v>
      </c>
      <c r="AP4" s="50">
        <v>0</v>
      </c>
      <c r="AQ4" s="49">
        <v>0</v>
      </c>
      <c r="AR4" s="51">
        <v>0</v>
      </c>
      <c r="AS4" s="50">
        <f t="shared" ref="AS4:AS5" si="24">IF(ISERROR(AW4*AR4),"",AW4*AR4)</f>
        <v>0</v>
      </c>
      <c r="AT4" s="50">
        <f t="shared" ref="AT4:AT5" si="25">IF(ISERROR(AK4+AM4+AO4+AP4+AS4),"",AK4+AM4+AO4+AP4+AS4)</f>
        <v>0</v>
      </c>
      <c r="AU4" s="52">
        <f t="shared" ref="AU4:AU5" si="26">IF(ISERROR(AI4+AT4),"",AI4+AT4)</f>
        <v>16.455169230769229</v>
      </c>
      <c r="AV4" s="53">
        <f t="shared" ref="AV4:AV5" si="27">IF(ISERROR((AW4-AU4)/AW4),"",(AW4-AU4)/AW4)</f>
        <v>0</v>
      </c>
      <c r="AW4" s="52">
        <f t="shared" ref="AW4:AW5" si="28">AI4</f>
        <v>16.455169230769229</v>
      </c>
      <c r="AX4" s="50">
        <v>49.99</v>
      </c>
      <c r="AY4" s="54">
        <v>49.99</v>
      </c>
      <c r="AZ4" s="51"/>
      <c r="BA4" s="46"/>
    </row>
    <row r="5" spans="1:53" ht="67.150000000000006" customHeight="1" x14ac:dyDescent="0.25">
      <c r="A5" s="36">
        <v>2</v>
      </c>
      <c r="B5" s="56"/>
      <c r="C5" s="37"/>
      <c r="D5" s="37" t="s">
        <v>53</v>
      </c>
      <c r="E5" s="37"/>
      <c r="F5" s="37" t="s">
        <v>54</v>
      </c>
      <c r="G5" s="38" t="s">
        <v>55</v>
      </c>
      <c r="H5" s="39" t="s">
        <v>56</v>
      </c>
      <c r="I5" s="37" t="s">
        <v>57</v>
      </c>
      <c r="J5" s="37" t="s">
        <v>58</v>
      </c>
      <c r="K5" s="37" t="s">
        <v>59</v>
      </c>
      <c r="L5" s="37" t="s">
        <v>66</v>
      </c>
      <c r="M5" s="37" t="s">
        <v>68</v>
      </c>
      <c r="N5" s="40" t="s">
        <v>70</v>
      </c>
      <c r="O5" s="41"/>
      <c r="P5" s="37" t="s">
        <v>63</v>
      </c>
      <c r="Q5" s="37">
        <v>93</v>
      </c>
      <c r="R5" s="42">
        <v>8</v>
      </c>
      <c r="S5" s="43">
        <f t="shared" si="15"/>
        <v>11.625</v>
      </c>
      <c r="T5" s="43">
        <v>11.63</v>
      </c>
      <c r="U5" s="44"/>
      <c r="V5" s="37" t="s">
        <v>64</v>
      </c>
      <c r="W5" s="45">
        <v>60</v>
      </c>
      <c r="X5" s="45">
        <v>42</v>
      </c>
      <c r="Y5" s="45">
        <v>32</v>
      </c>
      <c r="Z5" s="42">
        <v>13.35</v>
      </c>
      <c r="AA5" s="46">
        <v>3</v>
      </c>
      <c r="AB5" s="47">
        <f t="shared" si="17"/>
        <v>8.0640000000000003E-2</v>
      </c>
      <c r="AC5" s="48">
        <f t="shared" si="18"/>
        <v>2418.1547619047615</v>
      </c>
      <c r="AD5" s="49">
        <v>4000</v>
      </c>
      <c r="AE5" s="50">
        <f t="shared" si="19"/>
        <v>1.6541538461538465</v>
      </c>
      <c r="AF5" s="37" t="s">
        <v>65</v>
      </c>
      <c r="AG5" s="51">
        <v>0.42799999999999999</v>
      </c>
      <c r="AH5" s="50">
        <f t="shared" si="20"/>
        <v>4.9755000000000003</v>
      </c>
      <c r="AI5" s="50">
        <f t="shared" si="6"/>
        <v>18.259653846153846</v>
      </c>
      <c r="AJ5" s="51">
        <v>0</v>
      </c>
      <c r="AK5" s="50">
        <f t="shared" si="21"/>
        <v>0</v>
      </c>
      <c r="AL5" s="51">
        <v>0</v>
      </c>
      <c r="AM5" s="50">
        <f t="shared" si="22"/>
        <v>0</v>
      </c>
      <c r="AN5" s="51">
        <v>0</v>
      </c>
      <c r="AO5" s="50">
        <f t="shared" si="23"/>
        <v>0</v>
      </c>
      <c r="AP5" s="50">
        <v>0</v>
      </c>
      <c r="AQ5" s="49">
        <v>0</v>
      </c>
      <c r="AR5" s="51">
        <v>0</v>
      </c>
      <c r="AS5" s="50">
        <f t="shared" si="24"/>
        <v>0</v>
      </c>
      <c r="AT5" s="50">
        <f t="shared" si="25"/>
        <v>0</v>
      </c>
      <c r="AU5" s="52">
        <f t="shared" si="26"/>
        <v>18.259653846153846</v>
      </c>
      <c r="AV5" s="53">
        <f t="shared" si="27"/>
        <v>0</v>
      </c>
      <c r="AW5" s="52">
        <f t="shared" si="28"/>
        <v>18.259653846153846</v>
      </c>
      <c r="AX5" s="50">
        <v>54.99</v>
      </c>
      <c r="AY5" s="54">
        <v>54.99</v>
      </c>
      <c r="AZ5" s="51"/>
      <c r="BA5" s="46"/>
    </row>
    <row r="6" spans="1:53" ht="75" customHeight="1" x14ac:dyDescent="0.25">
      <c r="A6" s="36">
        <v>1</v>
      </c>
      <c r="B6" s="55"/>
      <c r="C6" s="37"/>
      <c r="D6" s="37" t="s">
        <v>53</v>
      </c>
      <c r="E6" s="37"/>
      <c r="F6" s="37" t="s">
        <v>54</v>
      </c>
      <c r="G6" s="38" t="s">
        <v>55</v>
      </c>
      <c r="H6" s="39" t="s">
        <v>56</v>
      </c>
      <c r="I6" s="37" t="s">
        <v>57</v>
      </c>
      <c r="J6" s="37" t="s">
        <v>58</v>
      </c>
      <c r="K6" s="37" t="s">
        <v>59</v>
      </c>
      <c r="L6" s="37" t="s">
        <v>60</v>
      </c>
      <c r="M6" s="37" t="s">
        <v>71</v>
      </c>
      <c r="N6" s="40" t="s">
        <v>72</v>
      </c>
      <c r="O6" s="41"/>
      <c r="P6" s="37" t="s">
        <v>63</v>
      </c>
      <c r="Q6" s="37">
        <v>84</v>
      </c>
      <c r="R6" s="42">
        <v>8</v>
      </c>
      <c r="S6" s="43">
        <f t="shared" ref="S6:S7" si="29">IF(ISERROR(Q6/R6),"",Q6/R6)</f>
        <v>10.5</v>
      </c>
      <c r="T6" s="43">
        <f t="shared" ref="T6:T7" si="30">S6</f>
        <v>10.5</v>
      </c>
      <c r="U6" s="44"/>
      <c r="V6" s="37" t="s">
        <v>64</v>
      </c>
      <c r="W6" s="45">
        <v>53</v>
      </c>
      <c r="X6" s="45">
        <v>42</v>
      </c>
      <c r="Y6" s="45">
        <v>32</v>
      </c>
      <c r="Z6" s="42">
        <v>11.69</v>
      </c>
      <c r="AA6" s="46">
        <v>3</v>
      </c>
      <c r="AB6" s="47">
        <f t="shared" ref="AB6:AB7" si="31">IF(W6="","",W6*X6*Y6/1000000)</f>
        <v>7.1232000000000004E-2</v>
      </c>
      <c r="AC6" s="48">
        <f t="shared" ref="AC6:AC7" si="32">IF(AA6="","",65/AB6*AA6)</f>
        <v>2737.5336927223716</v>
      </c>
      <c r="AD6" s="49">
        <v>4000</v>
      </c>
      <c r="AE6" s="50">
        <f t="shared" ref="AE6:AE7" si="33">IF(ISERROR(AD6/AC6),"",AD6/AC6)</f>
        <v>1.461169230769231</v>
      </c>
      <c r="AF6" s="37" t="s">
        <v>65</v>
      </c>
      <c r="AG6" s="51">
        <v>0.42799999999999999</v>
      </c>
      <c r="AH6" s="50">
        <f t="shared" ref="AH6:AH7" si="34">IF(ISERROR(S6*AG6),"",S6*AG6)</f>
        <v>4.4939999999999998</v>
      </c>
      <c r="AI6" s="50">
        <f t="shared" si="6"/>
        <v>16.455169230769229</v>
      </c>
      <c r="AJ6" s="51">
        <v>0</v>
      </c>
      <c r="AK6" s="50">
        <f t="shared" ref="AK6:AK7" si="35">IF(ISERROR(AW6*AJ6),"",AW6*AJ6)</f>
        <v>0</v>
      </c>
      <c r="AL6" s="51">
        <v>0</v>
      </c>
      <c r="AM6" s="50">
        <f t="shared" ref="AM6:AM7" si="36">IF(ISERROR(AW6*AL6),"",AW6*AL6)</f>
        <v>0</v>
      </c>
      <c r="AN6" s="51">
        <v>0</v>
      </c>
      <c r="AO6" s="50">
        <f t="shared" ref="AO6:AO7" si="37">IF(ISERROR(AW6*AN6),"",AW6*AN6)</f>
        <v>0</v>
      </c>
      <c r="AP6" s="50">
        <v>0</v>
      </c>
      <c r="AQ6" s="49">
        <v>0</v>
      </c>
      <c r="AR6" s="51">
        <v>0</v>
      </c>
      <c r="AS6" s="50">
        <f t="shared" ref="AS6:AS7" si="38">IF(ISERROR(AW6*AR6),"",AW6*AR6)</f>
        <v>0</v>
      </c>
      <c r="AT6" s="50">
        <f t="shared" ref="AT6:AT7" si="39">IF(ISERROR(AK6+AM6+AO6+AP6+AS6),"",AK6+AM6+AO6+AP6+AS6)</f>
        <v>0</v>
      </c>
      <c r="AU6" s="52">
        <f t="shared" ref="AU6:AU7" si="40">IF(ISERROR(AI6+AT6),"",AI6+AT6)</f>
        <v>16.455169230769229</v>
      </c>
      <c r="AV6" s="53">
        <f t="shared" ref="AV6:AV7" si="41">IF(ISERROR((AW6-AU6)/AW6),"",(AW6-AU6)/AW6)</f>
        <v>0</v>
      </c>
      <c r="AW6" s="52">
        <f t="shared" ref="AW6:AW7" si="42">AI6</f>
        <v>16.455169230769229</v>
      </c>
      <c r="AX6" s="50">
        <v>49.99</v>
      </c>
      <c r="AY6" s="54">
        <v>49.99</v>
      </c>
      <c r="AZ6" s="51"/>
      <c r="BA6" s="46"/>
    </row>
    <row r="7" spans="1:53" ht="75" customHeight="1" x14ac:dyDescent="0.25">
      <c r="A7" s="36">
        <v>2</v>
      </c>
      <c r="B7" s="56"/>
      <c r="C7" s="37"/>
      <c r="D7" s="37" t="s">
        <v>53</v>
      </c>
      <c r="E7" s="37"/>
      <c r="F7" s="37" t="s">
        <v>54</v>
      </c>
      <c r="G7" s="38" t="s">
        <v>55</v>
      </c>
      <c r="H7" s="39" t="s">
        <v>56</v>
      </c>
      <c r="I7" s="37" t="s">
        <v>57</v>
      </c>
      <c r="J7" s="37" t="s">
        <v>58</v>
      </c>
      <c r="K7" s="37" t="s">
        <v>59</v>
      </c>
      <c r="L7" s="37" t="s">
        <v>66</v>
      </c>
      <c r="M7" s="37" t="s">
        <v>71</v>
      </c>
      <c r="N7" s="40" t="s">
        <v>73</v>
      </c>
      <c r="O7" s="41"/>
      <c r="P7" s="37" t="s">
        <v>63</v>
      </c>
      <c r="Q7" s="37">
        <v>93</v>
      </c>
      <c r="R7" s="42">
        <v>8</v>
      </c>
      <c r="S7" s="43">
        <f t="shared" si="29"/>
        <v>11.625</v>
      </c>
      <c r="T7" s="43">
        <v>11.63</v>
      </c>
      <c r="U7" s="44"/>
      <c r="V7" s="37" t="s">
        <v>64</v>
      </c>
      <c r="W7" s="45">
        <v>60</v>
      </c>
      <c r="X7" s="45">
        <v>42</v>
      </c>
      <c r="Y7" s="45">
        <v>32</v>
      </c>
      <c r="Z7" s="42">
        <v>13.35</v>
      </c>
      <c r="AA7" s="46">
        <v>3</v>
      </c>
      <c r="AB7" s="47">
        <f t="shared" si="31"/>
        <v>8.0640000000000003E-2</v>
      </c>
      <c r="AC7" s="48">
        <f t="shared" si="32"/>
        <v>2418.1547619047615</v>
      </c>
      <c r="AD7" s="49">
        <v>4000</v>
      </c>
      <c r="AE7" s="50">
        <f t="shared" si="33"/>
        <v>1.6541538461538465</v>
      </c>
      <c r="AF7" s="37" t="s">
        <v>65</v>
      </c>
      <c r="AG7" s="51">
        <v>0.42799999999999999</v>
      </c>
      <c r="AH7" s="50">
        <f t="shared" si="34"/>
        <v>4.9755000000000003</v>
      </c>
      <c r="AI7" s="50">
        <f t="shared" si="6"/>
        <v>18.259653846153846</v>
      </c>
      <c r="AJ7" s="51">
        <v>0</v>
      </c>
      <c r="AK7" s="50">
        <f t="shared" si="35"/>
        <v>0</v>
      </c>
      <c r="AL7" s="51">
        <v>0</v>
      </c>
      <c r="AM7" s="50">
        <f t="shared" si="36"/>
        <v>0</v>
      </c>
      <c r="AN7" s="51">
        <v>0</v>
      </c>
      <c r="AO7" s="50">
        <f t="shared" si="37"/>
        <v>0</v>
      </c>
      <c r="AP7" s="50">
        <v>0</v>
      </c>
      <c r="AQ7" s="49">
        <v>0</v>
      </c>
      <c r="AR7" s="51">
        <v>0</v>
      </c>
      <c r="AS7" s="50">
        <f t="shared" si="38"/>
        <v>0</v>
      </c>
      <c r="AT7" s="50">
        <f t="shared" si="39"/>
        <v>0</v>
      </c>
      <c r="AU7" s="52">
        <f t="shared" si="40"/>
        <v>18.259653846153846</v>
      </c>
      <c r="AV7" s="53">
        <f t="shared" si="41"/>
        <v>0</v>
      </c>
      <c r="AW7" s="52">
        <f t="shared" si="42"/>
        <v>18.259653846153846</v>
      </c>
      <c r="AX7" s="50">
        <v>54.99</v>
      </c>
      <c r="AY7" s="54">
        <v>54.99</v>
      </c>
      <c r="AZ7" s="51"/>
      <c r="BA7" s="46"/>
    </row>
  </sheetData>
  <sheetProtection insertRows="0" deleteRows="0" sort="0"/>
  <protectedRanges>
    <protectedRange sqref="L8:BA254 A8:J254 O2:P7 R2:V7 A6:G7 L2:M7 A4:G5 A2:G3 Z2:BA7" name="Range1"/>
    <protectedRange sqref="K8:K252" name="Range1_1"/>
    <protectedRange sqref="H2:J7" name="Range1_4"/>
    <protectedRange sqref="K2:K7" name="Range1_1_2"/>
    <protectedRange sqref="Q2:Q7" name="Range1_7"/>
  </protectedRanges>
  <mergeCells count="3">
    <mergeCell ref="B4:B5"/>
    <mergeCell ref="B6:B7"/>
    <mergeCell ref="B2:B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2025-09-26T09:42:47Z</dcterms:created>
  <dcterms:modified xsi:type="dcterms:W3CDTF">2025-09-26T09:52:19Z</dcterms:modified>
</cp:coreProperties>
</file>