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0" i="1" l="1"/>
  <c r="BB10" i="1"/>
  <c r="BA10" i="1"/>
  <c r="AX10" i="1" s="1"/>
  <c r="AT10" i="1"/>
  <c r="AQ10" i="1"/>
  <c r="AO10" i="1"/>
  <c r="AM10" i="1"/>
  <c r="AJ10" i="1"/>
  <c r="AD10" i="1"/>
  <c r="AE10" i="1" s="1"/>
  <c r="AG10" i="1" s="1"/>
  <c r="U10" i="1"/>
  <c r="BE9" i="1"/>
  <c r="BB9" i="1"/>
  <c r="BA9" i="1"/>
  <c r="AX9" i="1" s="1"/>
  <c r="AT9" i="1"/>
  <c r="AQ9" i="1"/>
  <c r="AO9" i="1"/>
  <c r="AM9" i="1"/>
  <c r="AJ9" i="1"/>
  <c r="AD9" i="1"/>
  <c r="AE9" i="1" s="1"/>
  <c r="AG9" i="1" s="1"/>
  <c r="AK9" i="1" s="1"/>
  <c r="U9" i="1"/>
  <c r="BE8" i="1"/>
  <c r="BB8" i="1"/>
  <c r="BA8" i="1"/>
  <c r="AX8" i="1" s="1"/>
  <c r="AT8" i="1"/>
  <c r="AQ8" i="1"/>
  <c r="AO8" i="1"/>
  <c r="AM8" i="1"/>
  <c r="AJ8" i="1"/>
  <c r="AD8" i="1"/>
  <c r="AE8" i="1" s="1"/>
  <c r="AG8" i="1" s="1"/>
  <c r="U8" i="1"/>
  <c r="BE7" i="1"/>
  <c r="BB7" i="1"/>
  <c r="BA7" i="1"/>
  <c r="AX7" i="1" s="1"/>
  <c r="AT7" i="1"/>
  <c r="AQ7" i="1"/>
  <c r="AO7" i="1"/>
  <c r="AM7" i="1"/>
  <c r="AJ7" i="1"/>
  <c r="AD7" i="1"/>
  <c r="AE7" i="1" s="1"/>
  <c r="AG7" i="1" s="1"/>
  <c r="U7" i="1"/>
  <c r="BE6" i="1"/>
  <c r="BB6" i="1"/>
  <c r="AX6" i="1"/>
  <c r="AT6" i="1"/>
  <c r="AQ6" i="1"/>
  <c r="AO6" i="1"/>
  <c r="AM6" i="1"/>
  <c r="AJ6" i="1"/>
  <c r="AD6" i="1"/>
  <c r="AE6" i="1" s="1"/>
  <c r="AG6" i="1" s="1"/>
  <c r="U6" i="1"/>
  <c r="BE5" i="1"/>
  <c r="BB5" i="1"/>
  <c r="AX5" i="1"/>
  <c r="AT5" i="1"/>
  <c r="AQ5" i="1"/>
  <c r="AO5" i="1"/>
  <c r="AM5" i="1"/>
  <c r="AJ5" i="1"/>
  <c r="AD5" i="1"/>
  <c r="AE5" i="1" s="1"/>
  <c r="AG5" i="1" s="1"/>
  <c r="U5" i="1"/>
  <c r="BE4" i="1"/>
  <c r="BB4" i="1"/>
  <c r="AX4" i="1"/>
  <c r="AT4" i="1"/>
  <c r="AQ4" i="1"/>
  <c r="AO4" i="1"/>
  <c r="AM4" i="1"/>
  <c r="AJ4" i="1"/>
  <c r="AD4" i="1"/>
  <c r="AE4" i="1" s="1"/>
  <c r="AG4" i="1" s="1"/>
  <c r="U4" i="1"/>
  <c r="BE3" i="1"/>
  <c r="BB3" i="1"/>
  <c r="AX3" i="1"/>
  <c r="AT3" i="1"/>
  <c r="AQ3" i="1"/>
  <c r="AO3" i="1"/>
  <c r="AM3" i="1"/>
  <c r="AJ3" i="1"/>
  <c r="AD3" i="1"/>
  <c r="AE3" i="1" s="1"/>
  <c r="AG3" i="1" s="1"/>
  <c r="U3" i="1"/>
  <c r="BE2" i="1"/>
  <c r="BB2" i="1"/>
  <c r="AX2" i="1"/>
  <c r="AT2" i="1"/>
  <c r="AQ2" i="1"/>
  <c r="AO2" i="1"/>
  <c r="AM2" i="1"/>
  <c r="AJ2" i="1"/>
  <c r="AD2" i="1"/>
  <c r="AE2" i="1" s="1"/>
  <c r="AG2" i="1" s="1"/>
  <c r="U2" i="1"/>
  <c r="AK2" i="1" l="1"/>
  <c r="AK4" i="1"/>
  <c r="AK6" i="1"/>
  <c r="AV6" i="1" s="1"/>
  <c r="AK8" i="1"/>
  <c r="AU10" i="1"/>
  <c r="AU9" i="1"/>
  <c r="AK5" i="1"/>
  <c r="AK10" i="1"/>
  <c r="AU6" i="1"/>
  <c r="AK7" i="1"/>
  <c r="AU2" i="1"/>
  <c r="AV2" i="1" s="1"/>
  <c r="AK3" i="1"/>
  <c r="AU5" i="1"/>
  <c r="AU4" i="1"/>
  <c r="AV4" i="1" s="1"/>
  <c r="AU8" i="1"/>
  <c r="AU3" i="1"/>
  <c r="AU7" i="1"/>
  <c r="AV9" i="1"/>
  <c r="AV10" i="1"/>
  <c r="AV7" i="1" l="1"/>
  <c r="AV8" i="1"/>
  <c r="AV3" i="1"/>
  <c r="BD3" i="1" s="1"/>
  <c r="AV5" i="1"/>
  <c r="AW5" i="1" s="1"/>
  <c r="AW8" i="1"/>
  <c r="BD8" i="1"/>
  <c r="BD4" i="1"/>
  <c r="AW4" i="1"/>
  <c r="AW7" i="1"/>
  <c r="BD7" i="1"/>
  <c r="BD2" i="1"/>
  <c r="AW2" i="1"/>
  <c r="BD9" i="1"/>
  <c r="AW9" i="1"/>
  <c r="BD5" i="1"/>
  <c r="BD6" i="1"/>
  <c r="AW6" i="1"/>
  <c r="BD10" i="1"/>
  <c r="AW10" i="1"/>
  <c r="AW3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<sst xmlns="http://schemas.openxmlformats.org/spreadsheetml/2006/main" count="156" uniqueCount="97">
  <si>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</si>
  <si>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</si>
  <si>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</si>
  <si>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</si>
  <si>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</si>
  <si>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</si>
  <si>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</si>
  <si>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</si>
  <si>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</si>
  <si>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</si>
  <si>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</si>
  <si>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</si>
  <si>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</si>
  <si>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</si>
  <si>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</si>
  <si>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</si>
  <si>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</si>
  <si>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</si>
  <si>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</si>
  <si>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</si>
  <si>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</si>
  <si>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</si>
  <si>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</si>
  <si>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</si>
  <si>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</si>
  <si>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</si>
  <si>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</si>
  <si>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</si>
  <si>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</si>
  <si>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</si>
  <si>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</si>
  <si>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</si>
  <si>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</si>
  <si>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</si>
  <si>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</si>
  <si>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</si>
  <si>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</si>
  <si>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</si>
  <si>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</si>
  <si>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</si>
  <si>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</si>
  <si>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</si>
  <si>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</si>
  <si>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</si>
  <si>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</si>
  <si>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</si>
  <si>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</si>
  <si>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</si>
  <si>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</si>
  <si>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</si>
  <si>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</si>
  <si>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</si>
  <si>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</si>
  <si>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</si>
  <si>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</si>
  <si>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</si>
  <si>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</si>
  <si>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</si>
  <si>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Hanging 3pc Quilt Set</t>
  </si>
  <si>
    <t>100% polyester</t>
    <phoneticPr fontId="2" type="noConversion"/>
  </si>
  <si>
    <t>Twin:                                                66x86"/20x26+1/2"(1)</t>
  </si>
  <si>
    <t>Normal</t>
  </si>
  <si>
    <t>9404.40.9022</t>
  </si>
  <si>
    <t>Full/Queen: 86x86"/20x26+1/2"(2)</t>
  </si>
  <si>
    <t>Twin:                                                66x86"/20x26+1.5"(1)</t>
  </si>
  <si>
    <t>Full/Queen: 86x86"/20x26+1.5"(2)</t>
  </si>
  <si>
    <t>King: 
102x86"/20x36+1/2"(2)</t>
  </si>
  <si>
    <t>Lilianne</t>
    <phoneticPr fontId="2" type="noConversion"/>
  </si>
  <si>
    <t>100% Polyester Hanging Print Quilt Set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</si>
  <si>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flange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</si>
  <si>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BLUE</t>
  </si>
  <si>
    <t>RS14-8521</t>
    <phoneticPr fontId="2" type="noConversion"/>
  </si>
  <si>
    <t>100% Polyester Hanging Print Quilt Set</t>
    <phoneticPr fontId="2" type="noConversion"/>
  </si>
  <si>
    <t>100% polyester</t>
    <phoneticPr fontId="2" type="noConversion"/>
  </si>
  <si>
    <t>RS14-8522</t>
  </si>
  <si>
    <t>King: 
102x86"/20x36+1.5"(2)</t>
  </si>
  <si>
    <t>RS14-8523</t>
  </si>
  <si>
    <t>Viola</t>
    <phoneticPr fontId="2" type="noConversion"/>
  </si>
  <si>
    <t>100% Polyester Hanging Print Quilt Set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</si>
  <si>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print.With ricrac ribbon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</si>
  <si>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GREEN LAV</t>
  </si>
  <si>
    <t>RS14-8524</t>
    <phoneticPr fontId="2" type="noConversion"/>
  </si>
  <si>
    <t>RS14-8525</t>
  </si>
  <si>
    <t>Viola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</si>
  <si>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print.With ricrac ribbon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</si>
  <si>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RS14-8526</t>
  </si>
  <si>
    <t>Evie</t>
    <phoneticPr fontId="2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</si>
  <si>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2.5" ruffle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</t>
    </r>
    <phoneticPr fontId="2" type="noConversion"/>
  </si>
  <si>
    <t>100% polyester</t>
    <phoneticPr fontId="2" type="noConversion"/>
  </si>
  <si>
    <t>Twin:                                                66x86"/20x26+2.5"(1)</t>
  </si>
  <si>
    <t>MAUVE</t>
  </si>
  <si>
    <t>RS14-8527</t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</si>
  <si>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2.5" ruffle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</t>
    </r>
    <phoneticPr fontId="2" type="noConversion"/>
  </si>
  <si>
    <t>Full/Queen: 86x86+2.5"/20x26+2.5"(2)</t>
  </si>
  <si>
    <t>RS14-8528</t>
  </si>
  <si>
    <t>King: 
102x86+2.5"/20x36+2.5"(2)</t>
  </si>
  <si>
    <t>RS14-8529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</si>
</sst>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3" fillId="4" borderId="0" xfId="0" applyFont="1" applyFill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3" xfId="1" applyFont="1" applyFill="1" applyBorder="1" applyAlignment="1">
      <alignment horizontal="center" wrapText="1"/>
    </xf>
    <xf numFmtId="176" fontId="3" fillId="2" borderId="3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 wrapText="1"/>
    </xf>
    <xf numFmtId="177" fontId="6" fillId="2" borderId="3" xfId="2" applyNumberFormat="1" applyFont="1" applyFill="1" applyBorder="1" applyAlignment="1">
      <alignment wrapText="1"/>
    </xf>
    <xf numFmtId="177" fontId="3" fillId="7" borderId="2" xfId="0" applyNumberFormat="1" applyFont="1" applyFill="1" applyBorder="1" applyAlignment="1">
      <alignment horizontal="center" wrapText="1"/>
    </xf>
    <xf numFmtId="177" fontId="3" fillId="2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9" fontId="6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7" fontId="6" fillId="0" borderId="3" xfId="2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6" borderId="3" xfId="2" applyNumberFormat="1" applyFont="1" applyFill="1" applyBorder="1" applyAlignment="1">
      <alignment wrapText="1"/>
    </xf>
    <xf numFmtId="177" fontId="6" fillId="3" borderId="3" xfId="2" applyNumberFormat="1" applyFont="1" applyFill="1" applyBorder="1" applyAlignment="1">
      <alignment wrapText="1"/>
    </xf>
    <xf numFmtId="10" fontId="6" fillId="3" borderId="3" xfId="2" applyNumberFormat="1" applyFont="1" applyFill="1" applyBorder="1" applyAlignment="1">
      <alignment wrapText="1"/>
    </xf>
    <xf numFmtId="177" fontId="7" fillId="6" borderId="3" xfId="2" applyNumberFormat="1" applyFont="1" applyFill="1" applyBorder="1" applyAlignment="1">
      <alignment wrapText="1"/>
    </xf>
    <xf numFmtId="177" fontId="3" fillId="3" borderId="3" xfId="0" applyNumberFormat="1" applyFont="1" applyFill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177" fontId="0" fillId="6" borderId="3" xfId="0" applyNumberFormat="1" applyFill="1" applyBorder="1" applyAlignment="1">
      <alignment wrapText="1"/>
    </xf>
    <xf numFmtId="1" fontId="0" fillId="6" borderId="3" xfId="0" applyNumberFormat="1" applyFill="1" applyBorder="1" applyAlignment="1">
      <alignment wrapText="1"/>
    </xf>
    <xf numFmtId="14" fontId="0" fillId="0" borderId="0" xfId="0" applyNumberFormat="1" applyAlignment="1">
      <alignment wrapText="1"/>
    </xf>
    <xf numFmtId="0" fontId="5" fillId="0" borderId="3" xfId="0" quotePrefix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57150</xdr:rowOff>
    </xdr:from>
    <xdr:to>
      <xdr:col>2</xdr:col>
      <xdr:colOff>1439089</xdr:colOff>
      <xdr:row>3</xdr:row>
      <xdr:rowOff>408483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49052F32-2128-82DC-624F-657D90FB6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5867400"/>
          <a:ext cx="1229539" cy="1380033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4</xdr:row>
      <xdr:rowOff>138330</xdr:rowOff>
    </xdr:from>
    <xdr:to>
      <xdr:col>2</xdr:col>
      <xdr:colOff>1362075</xdr:colOff>
      <xdr:row>6</xdr:row>
      <xdr:rowOff>360874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100B20F-F19C-C99F-3CFB-43212A508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0" y="7691655"/>
          <a:ext cx="1162050" cy="130839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7</xdr:row>
      <xdr:rowOff>96479</xdr:rowOff>
    </xdr:from>
    <xdr:to>
      <xdr:col>2</xdr:col>
      <xdr:colOff>1466850</xdr:colOff>
      <xdr:row>9</xdr:row>
      <xdr:rowOff>456087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E86BB18D-A961-A4DE-DB07-B9133165F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6" y="9278579"/>
          <a:ext cx="1276349" cy="14645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Jan%20POE%20commit-9.2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0"/>
  <sheetViews>
    <sheetView tabSelected="1" workbookViewId="0">
      <selection activeCell="BA7" sqref="BA7"/>
    </sheetView>
  </sheetViews>
  <sheetFormatPr defaultColWidth="9.140625" defaultRowHeight="15"/>
  <cols>
    <col min="1" max="1" width="11.140625" style="1" customWidth="1"/>
    <col min="2" max="2" width="10.140625" style="2" customWidth="1"/>
    <col min="3" max="3" width="23.7109375" style="1" customWidth="1"/>
    <col min="4" max="4" width="8.42578125" style="1" customWidth="1"/>
    <col min="5" max="5" width="8.140625" style="1" customWidth="1"/>
    <col min="6" max="6" width="9.42578125" style="1" customWidth="1"/>
    <col min="7" max="7" width="11.28515625" style="1" customWidth="1"/>
    <col min="8" max="8" width="19.7109375" style="1" customWidth="1"/>
    <col min="9" max="9" width="14.7109375" style="1" customWidth="1"/>
    <col min="10" max="10" width="15.42578125" style="1" customWidth="1"/>
    <col min="11" max="11" width="25.28515625" style="1" customWidth="1"/>
    <col min="12" max="12" width="22.28515625" style="3" customWidth="1"/>
    <col min="13" max="13" width="22.28515625" style="1" customWidth="1"/>
    <col min="14" max="14" width="11.28515625" style="1" customWidth="1"/>
    <col min="15" max="15" width="9.5703125" style="1" customWidth="1"/>
    <col min="16" max="16" width="13.85546875" style="1" customWidth="1"/>
    <col min="17" max="17" width="17.28515625" style="1" customWidth="1"/>
    <col min="18" max="18" width="5.57031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1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1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7.85546875" style="10" customWidth="1"/>
    <col min="50" max="50" width="7.85546875" style="6" customWidth="1"/>
    <col min="51" max="51" width="9.5703125" style="6" customWidth="1"/>
    <col min="52" max="52" width="9" style="6" customWidth="1"/>
    <col min="53" max="54" width="12.140625" style="10" customWidth="1"/>
    <col min="55" max="55" width="12.140625" style="6" customWidth="1"/>
    <col min="56" max="56" width="11.140625" style="1" customWidth="1"/>
    <col min="57" max="57" width="11.28515625" style="1" customWidth="1"/>
    <col min="58" max="58" width="9.42578125" style="1" bestFit="1" customWidth="1"/>
    <col min="59" max="59" width="11.5703125" style="1" bestFit="1" customWidth="1"/>
    <col min="60" max="16384" width="9.140625" style="1"/>
  </cols>
  <sheetData>
    <row r="1" spans="1:58" ht="68.099999999999994" customHeight="1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7" t="s">
        <v>6</v>
      </c>
      <c r="H1" s="15" t="s">
        <v>7</v>
      </c>
      <c r="I1" s="18" t="s">
        <v>8</v>
      </c>
      <c r="J1" s="19" t="s">
        <v>9</v>
      </c>
      <c r="K1" s="18" t="s">
        <v>10</v>
      </c>
      <c r="L1" s="19" t="s">
        <v>11</v>
      </c>
      <c r="M1" s="18" t="s">
        <v>12</v>
      </c>
      <c r="N1" s="18" t="s">
        <v>13</v>
      </c>
      <c r="O1" s="15" t="s">
        <v>14</v>
      </c>
      <c r="P1" s="15" t="s">
        <v>15</v>
      </c>
      <c r="Q1" s="15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6" t="s">
        <v>24</v>
      </c>
      <c r="Z1" s="26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4" t="s">
        <v>31</v>
      </c>
      <c r="AG1" s="31" t="s">
        <v>32</v>
      </c>
      <c r="AH1" s="14" t="s">
        <v>33</v>
      </c>
      <c r="AI1" s="32" t="s">
        <v>34</v>
      </c>
      <c r="AJ1" s="33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2" t="s">
        <v>41</v>
      </c>
      <c r="AQ1" s="31" t="s">
        <v>42</v>
      </c>
      <c r="AR1" s="25" t="s">
        <v>43</v>
      </c>
      <c r="AS1" s="32" t="s">
        <v>44</v>
      </c>
      <c r="AT1" s="31" t="s">
        <v>45</v>
      </c>
      <c r="AU1" s="31" t="s">
        <v>46</v>
      </c>
      <c r="AV1" s="34" t="s">
        <v>47</v>
      </c>
      <c r="AW1" s="35" t="s">
        <v>48</v>
      </c>
      <c r="AX1" s="34" t="s">
        <v>49</v>
      </c>
      <c r="AY1" s="36" t="s">
        <v>50</v>
      </c>
      <c r="AZ1" s="37" t="s">
        <v>51</v>
      </c>
      <c r="BA1" s="37" t="s">
        <v>52</v>
      </c>
      <c r="BB1" s="34" t="s">
        <v>53</v>
      </c>
      <c r="BC1" s="18" t="s">
        <v>54</v>
      </c>
      <c r="BD1" s="38" t="s">
        <v>55</v>
      </c>
      <c r="BE1" s="38" t="s">
        <v>56</v>
      </c>
    </row>
    <row r="2" spans="1:58" ht="40.5" customHeight="1">
      <c r="A2" s="39"/>
      <c r="B2" s="40">
        <v>8</v>
      </c>
      <c r="C2" s="58"/>
      <c r="D2" s="39"/>
      <c r="E2" s="39"/>
      <c r="F2" s="39"/>
      <c r="G2" s="39" t="s">
        <v>57</v>
      </c>
      <c r="H2" s="41" t="s">
        <v>67</v>
      </c>
      <c r="I2" s="41" t="s">
        <v>68</v>
      </c>
      <c r="J2" s="39" t="s">
        <v>58</v>
      </c>
      <c r="K2" s="41" t="s">
        <v>69</v>
      </c>
      <c r="L2" s="42" t="s">
        <v>59</v>
      </c>
      <c r="M2" s="39" t="s">
        <v>64</v>
      </c>
      <c r="N2" s="39" t="s">
        <v>70</v>
      </c>
      <c r="O2" s="39"/>
      <c r="P2" s="57" t="s">
        <v>71</v>
      </c>
      <c r="Q2" s="39"/>
      <c r="R2" s="39"/>
      <c r="S2" s="43">
        <v>50.3</v>
      </c>
      <c r="T2" s="44">
        <v>8.1</v>
      </c>
      <c r="U2" s="45">
        <f t="shared" ref="U2:U10" si="0">IF(ISERROR(S2/T2),"",S2/T2)</f>
        <v>6.2098765432098766</v>
      </c>
      <c r="V2" s="46">
        <v>6.21</v>
      </c>
      <c r="W2" s="12"/>
      <c r="X2" s="39" t="s">
        <v>61</v>
      </c>
      <c r="Y2" s="47">
        <v>44</v>
      </c>
      <c r="Z2" s="47">
        <v>41</v>
      </c>
      <c r="AA2" s="47">
        <v>23</v>
      </c>
      <c r="AB2" s="44">
        <v>5</v>
      </c>
      <c r="AC2" s="11">
        <v>2</v>
      </c>
      <c r="AD2" s="49">
        <f t="shared" ref="AD2:AD10" si="1">IF(Y2="","",Y2*Z2*AA2/1000000)</f>
        <v>4.1492000000000001E-2</v>
      </c>
      <c r="AE2" s="50">
        <f t="shared" ref="AE2:AE10" si="2">IF(AC2="","",65/AD2*AC2)</f>
        <v>3133.1340981394001</v>
      </c>
      <c r="AF2" s="39">
        <v>2250</v>
      </c>
      <c r="AG2" s="51">
        <f t="shared" ref="AG2:AG10" si="3">IF(ISERROR(AF2/AE2),"",AF2/AE2)</f>
        <v>0.71813076923076935</v>
      </c>
      <c r="AH2" s="39" t="s">
        <v>62</v>
      </c>
      <c r="AI2" s="52">
        <v>0.42799999999999999</v>
      </c>
      <c r="AJ2" s="51">
        <f t="shared" ref="AJ2:AJ10" si="4">IF(ISERROR(V2*AI2),"",V2*AI2)</f>
        <v>2.65788</v>
      </c>
      <c r="AK2" s="51">
        <f t="shared" ref="AK2:AK10" si="5">IF(ISERROR(V2+AG2+AJ2),"",V2+AG2+AJ2)</f>
        <v>9.5860107692307697</v>
      </c>
      <c r="AL2" s="52">
        <v>0</v>
      </c>
      <c r="AM2" s="51">
        <f t="shared" ref="AM2:AM10" si="6">IF(ISERROR(AY2*AL2),"",AY2*AL2)</f>
        <v>0</v>
      </c>
      <c r="AN2" s="52">
        <v>0</v>
      </c>
      <c r="AO2" s="51">
        <f t="shared" ref="AO2:AO10" si="7">IF(ISERROR(AY2*AN2),"",AY2*AN2)</f>
        <v>0</v>
      </c>
      <c r="AP2" s="52">
        <v>0</v>
      </c>
      <c r="AQ2" s="51">
        <f t="shared" ref="AQ2:AQ10" si="8">IF(ISERROR(AY2*AP2),"",AY2*AP2)</f>
        <v>0</v>
      </c>
      <c r="AR2" s="39">
        <v>0</v>
      </c>
      <c r="AS2" s="52">
        <v>0</v>
      </c>
      <c r="AT2" s="51">
        <f t="shared" ref="AT2:AT10" si="9">IF(ISERROR(AY2*AS2),"",AY2*AS2)</f>
        <v>0</v>
      </c>
      <c r="AU2" s="51">
        <f t="shared" ref="AU2:AU10" si="10">IF(ISERROR(AM2+AO2+AQ2+AT2),"",AM2+AO2+AQ2+AT2)</f>
        <v>0</v>
      </c>
      <c r="AV2" s="51">
        <f t="shared" ref="AV2:AV10" si="11">IF(ISERROR(AK2+AU2),"",AK2+AU2)</f>
        <v>9.5860107692307697</v>
      </c>
      <c r="AW2" s="53">
        <f t="shared" ref="AW2:AW10" si="12">IF(ISERROR((AY2-AV2)/AY2),"",(AY2-AV2)/AY2)</f>
        <v>0.16425363825363826</v>
      </c>
      <c r="AX2" s="51">
        <f t="shared" ref="AX2:AX10" si="13">IF(BA2="","",AZ2*(1-BA2))</f>
        <v>11.470409999999998</v>
      </c>
      <c r="AY2" s="54">
        <v>11.47</v>
      </c>
      <c r="AZ2" s="12">
        <v>24.99</v>
      </c>
      <c r="BA2" s="52">
        <v>0.54100000000000004</v>
      </c>
      <c r="BB2" s="53">
        <f t="shared" ref="BB2:BB10" si="14">IF(ISERROR((AZ2-AY2)/AZ2),"",(AZ2-AY2)/AZ2)</f>
        <v>0.54101640656262495</v>
      </c>
      <c r="BC2" s="55">
        <v>200</v>
      </c>
      <c r="BD2" s="51">
        <f t="shared" ref="BD2:BD10" si="15">IF(ISERROR(AV2*BC2),"",AV2*BC2)</f>
        <v>1917.202153846154</v>
      </c>
      <c r="BE2" s="51">
        <f t="shared" ref="BE2:BE10" si="16">IF(ISERROR(AY2*BC2),"",AY2*BC2)</f>
        <v>2294</v>
      </c>
    </row>
    <row r="3" spans="1:58" ht="40.5" customHeight="1">
      <c r="A3" s="39"/>
      <c r="B3" s="40">
        <v>9</v>
      </c>
      <c r="C3" s="59"/>
      <c r="D3" s="39"/>
      <c r="E3" s="39"/>
      <c r="F3" s="39"/>
      <c r="G3" s="39" t="s">
        <v>57</v>
      </c>
      <c r="H3" s="41" t="s">
        <v>67</v>
      </c>
      <c r="I3" s="41" t="s">
        <v>72</v>
      </c>
      <c r="J3" s="39" t="s">
        <v>58</v>
      </c>
      <c r="K3" s="41" t="s">
        <v>69</v>
      </c>
      <c r="L3" s="42" t="s">
        <v>73</v>
      </c>
      <c r="M3" s="39" t="s">
        <v>65</v>
      </c>
      <c r="N3" s="39" t="s">
        <v>70</v>
      </c>
      <c r="O3" s="39"/>
      <c r="P3" s="57" t="s">
        <v>74</v>
      </c>
      <c r="Q3" s="39"/>
      <c r="R3" s="39"/>
      <c r="S3" s="43">
        <v>65.7</v>
      </c>
      <c r="T3" s="44">
        <v>8.1</v>
      </c>
      <c r="U3" s="45">
        <f t="shared" si="0"/>
        <v>8.1111111111111125</v>
      </c>
      <c r="V3" s="46">
        <v>8.11</v>
      </c>
      <c r="W3" s="12"/>
      <c r="X3" s="39" t="s">
        <v>61</v>
      </c>
      <c r="Y3" s="47">
        <v>44</v>
      </c>
      <c r="Z3" s="47">
        <v>41</v>
      </c>
      <c r="AA3" s="47">
        <v>25</v>
      </c>
      <c r="AB3" s="44">
        <v>5.3</v>
      </c>
      <c r="AC3" s="48">
        <v>2</v>
      </c>
      <c r="AD3" s="49">
        <f t="shared" si="1"/>
        <v>4.5100000000000001E-2</v>
      </c>
      <c r="AE3" s="50">
        <f t="shared" si="2"/>
        <v>2882.4833702882484</v>
      </c>
      <c r="AF3" s="39">
        <v>2250</v>
      </c>
      <c r="AG3" s="51">
        <f t="shared" si="3"/>
        <v>0.78057692307692306</v>
      </c>
      <c r="AH3" s="39" t="s">
        <v>62</v>
      </c>
      <c r="AI3" s="52">
        <v>0.42799999999999999</v>
      </c>
      <c r="AJ3" s="51">
        <f t="shared" si="4"/>
        <v>3.4710799999999997</v>
      </c>
      <c r="AK3" s="51">
        <f t="shared" si="5"/>
        <v>12.361656923076922</v>
      </c>
      <c r="AL3" s="52">
        <v>0</v>
      </c>
      <c r="AM3" s="51">
        <f t="shared" si="6"/>
        <v>0</v>
      </c>
      <c r="AN3" s="52">
        <v>0</v>
      </c>
      <c r="AO3" s="51">
        <f t="shared" si="7"/>
        <v>0</v>
      </c>
      <c r="AP3" s="52">
        <v>0</v>
      </c>
      <c r="AQ3" s="51">
        <f t="shared" si="8"/>
        <v>0</v>
      </c>
      <c r="AR3" s="39">
        <v>0</v>
      </c>
      <c r="AS3" s="52">
        <v>0</v>
      </c>
      <c r="AT3" s="51">
        <f t="shared" si="9"/>
        <v>0</v>
      </c>
      <c r="AU3" s="51">
        <f t="shared" si="10"/>
        <v>0</v>
      </c>
      <c r="AV3" s="51">
        <f t="shared" si="11"/>
        <v>12.361656923076922</v>
      </c>
      <c r="AW3" s="53">
        <f t="shared" si="12"/>
        <v>0.16812537529764993</v>
      </c>
      <c r="AX3" s="51">
        <f t="shared" si="13"/>
        <v>14.860045000000001</v>
      </c>
      <c r="AY3" s="54">
        <v>14.86</v>
      </c>
      <c r="AZ3" s="12">
        <v>29.99</v>
      </c>
      <c r="BA3" s="52">
        <v>0.50449999999999995</v>
      </c>
      <c r="BB3" s="53">
        <f t="shared" si="14"/>
        <v>0.50450150050016673</v>
      </c>
      <c r="BC3" s="55">
        <v>710</v>
      </c>
      <c r="BD3" s="51">
        <f t="shared" si="15"/>
        <v>8776.7764153846147</v>
      </c>
      <c r="BE3" s="51">
        <f t="shared" si="16"/>
        <v>10550.6</v>
      </c>
    </row>
    <row r="4" spans="1:58" ht="40.5" customHeight="1">
      <c r="A4" s="39"/>
      <c r="B4" s="40">
        <v>10</v>
      </c>
      <c r="C4" s="60"/>
      <c r="D4" s="39"/>
      <c r="E4" s="39"/>
      <c r="F4" s="39"/>
      <c r="G4" s="39" t="s">
        <v>57</v>
      </c>
      <c r="H4" s="41" t="s">
        <v>67</v>
      </c>
      <c r="I4" s="41" t="s">
        <v>68</v>
      </c>
      <c r="J4" s="39" t="s">
        <v>58</v>
      </c>
      <c r="K4" s="41" t="s">
        <v>69</v>
      </c>
      <c r="L4" s="42" t="s">
        <v>59</v>
      </c>
      <c r="M4" s="39" t="s">
        <v>75</v>
      </c>
      <c r="N4" s="39" t="s">
        <v>70</v>
      </c>
      <c r="O4" s="39"/>
      <c r="P4" s="57" t="s">
        <v>76</v>
      </c>
      <c r="Q4" s="39"/>
      <c r="R4" s="39"/>
      <c r="S4" s="43">
        <v>75.099999999999994</v>
      </c>
      <c r="T4" s="44">
        <v>8.1</v>
      </c>
      <c r="U4" s="45">
        <f t="shared" si="0"/>
        <v>9.2716049382716044</v>
      </c>
      <c r="V4" s="46">
        <v>9.27</v>
      </c>
      <c r="W4" s="12"/>
      <c r="X4" s="39" t="s">
        <v>61</v>
      </c>
      <c r="Y4" s="47">
        <v>44</v>
      </c>
      <c r="Z4" s="47">
        <v>41</v>
      </c>
      <c r="AA4" s="47">
        <v>28</v>
      </c>
      <c r="AB4" s="44">
        <v>6.2</v>
      </c>
      <c r="AC4" s="11">
        <v>2</v>
      </c>
      <c r="AD4" s="49">
        <f t="shared" si="1"/>
        <v>5.0512000000000001E-2</v>
      </c>
      <c r="AE4" s="50">
        <f t="shared" si="2"/>
        <v>2573.6458663287931</v>
      </c>
      <c r="AF4" s="39">
        <v>2250</v>
      </c>
      <c r="AG4" s="51">
        <f t="shared" si="3"/>
        <v>0.8742461538461539</v>
      </c>
      <c r="AH4" s="39" t="s">
        <v>62</v>
      </c>
      <c r="AI4" s="52">
        <v>0.42799999999999999</v>
      </c>
      <c r="AJ4" s="51">
        <f t="shared" si="4"/>
        <v>3.9675599999999998</v>
      </c>
      <c r="AK4" s="51">
        <f t="shared" si="5"/>
        <v>14.111806153846153</v>
      </c>
      <c r="AL4" s="52">
        <v>0</v>
      </c>
      <c r="AM4" s="51">
        <f t="shared" si="6"/>
        <v>0</v>
      </c>
      <c r="AN4" s="52">
        <v>0</v>
      </c>
      <c r="AO4" s="51">
        <f t="shared" si="7"/>
        <v>0</v>
      </c>
      <c r="AP4" s="52">
        <v>0</v>
      </c>
      <c r="AQ4" s="51">
        <f t="shared" si="8"/>
        <v>0</v>
      </c>
      <c r="AR4" s="39">
        <v>0</v>
      </c>
      <c r="AS4" s="52">
        <v>0</v>
      </c>
      <c r="AT4" s="51">
        <f t="shared" si="9"/>
        <v>0</v>
      </c>
      <c r="AU4" s="51">
        <f t="shared" si="10"/>
        <v>0</v>
      </c>
      <c r="AV4" s="51">
        <f t="shared" si="11"/>
        <v>14.111806153846153</v>
      </c>
      <c r="AW4" s="53">
        <f t="shared" si="12"/>
        <v>0.18239825296372236</v>
      </c>
      <c r="AX4" s="51">
        <f t="shared" si="13"/>
        <v>17.260566999999998</v>
      </c>
      <c r="AY4" s="54">
        <v>17.260000000000002</v>
      </c>
      <c r="AZ4" s="12">
        <v>34.99</v>
      </c>
      <c r="BA4" s="52">
        <v>0.50670000000000004</v>
      </c>
      <c r="BB4" s="53">
        <f t="shared" si="14"/>
        <v>0.5067162046298942</v>
      </c>
      <c r="BC4" s="55">
        <v>540</v>
      </c>
      <c r="BD4" s="51">
        <f t="shared" si="15"/>
        <v>7620.3753230769225</v>
      </c>
      <c r="BE4" s="51">
        <f t="shared" si="16"/>
        <v>9320.4000000000015</v>
      </c>
    </row>
    <row r="5" spans="1:58" ht="42.75" customHeight="1">
      <c r="A5" s="39"/>
      <c r="B5" s="40">
        <v>11</v>
      </c>
      <c r="C5" s="58"/>
      <c r="D5" s="39"/>
      <c r="E5" s="39"/>
      <c r="F5" s="39"/>
      <c r="G5" s="39" t="s">
        <v>57</v>
      </c>
      <c r="H5" s="41" t="s">
        <v>77</v>
      </c>
      <c r="I5" s="41" t="s">
        <v>78</v>
      </c>
      <c r="J5" s="39" t="s">
        <v>58</v>
      </c>
      <c r="K5" s="41" t="s">
        <v>79</v>
      </c>
      <c r="L5" s="42" t="s">
        <v>59</v>
      </c>
      <c r="M5" s="39" t="s">
        <v>60</v>
      </c>
      <c r="N5" s="39" t="s">
        <v>80</v>
      </c>
      <c r="O5" s="39"/>
      <c r="P5" s="57" t="s">
        <v>81</v>
      </c>
      <c r="Q5" s="39"/>
      <c r="R5" s="39"/>
      <c r="S5" s="43">
        <v>58.5</v>
      </c>
      <c r="T5" s="44">
        <v>8.1</v>
      </c>
      <c r="U5" s="45">
        <f t="shared" si="0"/>
        <v>7.2222222222222223</v>
      </c>
      <c r="V5" s="46">
        <v>7.22</v>
      </c>
      <c r="W5" s="12"/>
      <c r="X5" s="39" t="s">
        <v>61</v>
      </c>
      <c r="Y5" s="47">
        <v>44</v>
      </c>
      <c r="Z5" s="47">
        <v>41</v>
      </c>
      <c r="AA5" s="47">
        <v>23</v>
      </c>
      <c r="AB5" s="44">
        <v>5</v>
      </c>
      <c r="AC5" s="48">
        <v>2</v>
      </c>
      <c r="AD5" s="49">
        <f t="shared" si="1"/>
        <v>4.1492000000000001E-2</v>
      </c>
      <c r="AE5" s="50">
        <f t="shared" si="2"/>
        <v>3133.1340981394001</v>
      </c>
      <c r="AF5" s="39">
        <v>2250</v>
      </c>
      <c r="AG5" s="51">
        <f t="shared" si="3"/>
        <v>0.71813076923076935</v>
      </c>
      <c r="AH5" s="39" t="s">
        <v>62</v>
      </c>
      <c r="AI5" s="52">
        <v>0.42799999999999999</v>
      </c>
      <c r="AJ5" s="51">
        <f t="shared" si="4"/>
        <v>3.09016</v>
      </c>
      <c r="AK5" s="51">
        <f t="shared" si="5"/>
        <v>11.028290769230768</v>
      </c>
      <c r="AL5" s="52">
        <v>0</v>
      </c>
      <c r="AM5" s="51">
        <f t="shared" si="6"/>
        <v>0</v>
      </c>
      <c r="AN5" s="52">
        <v>0</v>
      </c>
      <c r="AO5" s="51">
        <f t="shared" si="7"/>
        <v>0</v>
      </c>
      <c r="AP5" s="52">
        <v>0</v>
      </c>
      <c r="AQ5" s="51">
        <f t="shared" si="8"/>
        <v>0</v>
      </c>
      <c r="AR5" s="39">
        <v>0</v>
      </c>
      <c r="AS5" s="52">
        <v>0</v>
      </c>
      <c r="AT5" s="51">
        <f t="shared" si="9"/>
        <v>0</v>
      </c>
      <c r="AU5" s="51">
        <f t="shared" si="10"/>
        <v>0</v>
      </c>
      <c r="AV5" s="51">
        <f t="shared" si="11"/>
        <v>11.028290769230768</v>
      </c>
      <c r="AW5" s="53">
        <f t="shared" si="12"/>
        <v>0.13435708247796169</v>
      </c>
      <c r="AX5" s="51">
        <f t="shared" si="13"/>
        <v>12.739902000000001</v>
      </c>
      <c r="AY5" s="54">
        <v>12.74</v>
      </c>
      <c r="AZ5" s="12">
        <v>24.99</v>
      </c>
      <c r="BA5" s="52">
        <v>0.49020000000000002</v>
      </c>
      <c r="BB5" s="53">
        <f t="shared" si="14"/>
        <v>0.49019607843137253</v>
      </c>
      <c r="BC5" s="55">
        <v>296</v>
      </c>
      <c r="BD5" s="51">
        <f t="shared" si="15"/>
        <v>3264.3740676923076</v>
      </c>
      <c r="BE5" s="51">
        <f t="shared" si="16"/>
        <v>3771.04</v>
      </c>
    </row>
    <row r="6" spans="1:58" ht="42.75" customHeight="1">
      <c r="A6" s="39"/>
      <c r="B6" s="40">
        <v>12</v>
      </c>
      <c r="C6" s="59"/>
      <c r="D6" s="39"/>
      <c r="E6" s="39"/>
      <c r="F6" s="39"/>
      <c r="G6" s="39" t="s">
        <v>57</v>
      </c>
      <c r="H6" s="41" t="s">
        <v>77</v>
      </c>
      <c r="I6" s="41" t="s">
        <v>78</v>
      </c>
      <c r="J6" s="39" t="s">
        <v>58</v>
      </c>
      <c r="K6" s="41" t="s">
        <v>79</v>
      </c>
      <c r="L6" s="42" t="s">
        <v>73</v>
      </c>
      <c r="M6" s="39" t="s">
        <v>63</v>
      </c>
      <c r="N6" s="39" t="s">
        <v>80</v>
      </c>
      <c r="O6" s="39"/>
      <c r="P6" s="57" t="s">
        <v>82</v>
      </c>
      <c r="Q6" s="39"/>
      <c r="R6" s="39"/>
      <c r="S6" s="43">
        <v>75.900000000000006</v>
      </c>
      <c r="T6" s="44">
        <v>8.1</v>
      </c>
      <c r="U6" s="45">
        <f t="shared" si="0"/>
        <v>9.370370370370372</v>
      </c>
      <c r="V6" s="46">
        <v>9.3699999999999992</v>
      </c>
      <c r="W6" s="12"/>
      <c r="X6" s="39" t="s">
        <v>61</v>
      </c>
      <c r="Y6" s="47">
        <v>44</v>
      </c>
      <c r="Z6" s="47">
        <v>41</v>
      </c>
      <c r="AA6" s="47">
        <v>25</v>
      </c>
      <c r="AB6" s="44">
        <v>5.3</v>
      </c>
      <c r="AC6" s="11">
        <v>2</v>
      </c>
      <c r="AD6" s="49">
        <f t="shared" si="1"/>
        <v>4.5100000000000001E-2</v>
      </c>
      <c r="AE6" s="50">
        <f t="shared" si="2"/>
        <v>2882.4833702882484</v>
      </c>
      <c r="AF6" s="39">
        <v>2250</v>
      </c>
      <c r="AG6" s="51">
        <f t="shared" si="3"/>
        <v>0.78057692307692306</v>
      </c>
      <c r="AH6" s="39" t="s">
        <v>62</v>
      </c>
      <c r="AI6" s="52">
        <v>0.42799999999999999</v>
      </c>
      <c r="AJ6" s="51">
        <f t="shared" si="4"/>
        <v>4.0103599999999995</v>
      </c>
      <c r="AK6" s="51">
        <f t="shared" si="5"/>
        <v>14.160936923076921</v>
      </c>
      <c r="AL6" s="52">
        <v>0</v>
      </c>
      <c r="AM6" s="51">
        <f t="shared" si="6"/>
        <v>0</v>
      </c>
      <c r="AN6" s="52">
        <v>0</v>
      </c>
      <c r="AO6" s="51">
        <f t="shared" si="7"/>
        <v>0</v>
      </c>
      <c r="AP6" s="52">
        <v>0</v>
      </c>
      <c r="AQ6" s="51">
        <f t="shared" si="8"/>
        <v>0</v>
      </c>
      <c r="AR6" s="39">
        <v>0</v>
      </c>
      <c r="AS6" s="52">
        <v>0</v>
      </c>
      <c r="AT6" s="51">
        <f t="shared" si="9"/>
        <v>0</v>
      </c>
      <c r="AU6" s="51">
        <f t="shared" si="10"/>
        <v>0</v>
      </c>
      <c r="AV6" s="51">
        <f t="shared" si="11"/>
        <v>14.160936923076921</v>
      </c>
      <c r="AW6" s="53">
        <f t="shared" si="12"/>
        <v>0.15000378612983667</v>
      </c>
      <c r="AX6" s="51">
        <f t="shared" si="13"/>
        <v>16.658739000000001</v>
      </c>
      <c r="AY6" s="54">
        <v>16.66</v>
      </c>
      <c r="AZ6" s="12">
        <v>34.99</v>
      </c>
      <c r="BA6" s="52">
        <v>0.52390000000000003</v>
      </c>
      <c r="BB6" s="53">
        <f t="shared" si="14"/>
        <v>0.52386396113175193</v>
      </c>
      <c r="BC6" s="55">
        <v>740</v>
      </c>
      <c r="BD6" s="51">
        <f t="shared" si="15"/>
        <v>10479.093323076922</v>
      </c>
      <c r="BE6" s="51">
        <f t="shared" si="16"/>
        <v>12328.4</v>
      </c>
      <c r="BF6" s="56"/>
    </row>
    <row r="7" spans="1:58" ht="42.75" customHeight="1">
      <c r="A7" s="39"/>
      <c r="B7" s="40">
        <v>13</v>
      </c>
      <c r="C7" s="60"/>
      <c r="D7" s="39"/>
      <c r="E7" s="39"/>
      <c r="F7" s="39"/>
      <c r="G7" s="39" t="s">
        <v>57</v>
      </c>
      <c r="H7" s="41" t="s">
        <v>83</v>
      </c>
      <c r="I7" s="41" t="s">
        <v>68</v>
      </c>
      <c r="J7" s="39" t="s">
        <v>58</v>
      </c>
      <c r="K7" s="41" t="s">
        <v>84</v>
      </c>
      <c r="L7" s="42" t="s">
        <v>59</v>
      </c>
      <c r="M7" s="39" t="s">
        <v>66</v>
      </c>
      <c r="N7" s="39" t="s">
        <v>80</v>
      </c>
      <c r="O7" s="39"/>
      <c r="P7" s="57" t="s">
        <v>85</v>
      </c>
      <c r="Q7" s="39"/>
      <c r="R7" s="39"/>
      <c r="S7" s="43">
        <v>86.4</v>
      </c>
      <c r="T7" s="44">
        <v>8.1</v>
      </c>
      <c r="U7" s="45">
        <f t="shared" si="0"/>
        <v>10.666666666666668</v>
      </c>
      <c r="V7" s="46">
        <v>10.67</v>
      </c>
      <c r="W7" s="12"/>
      <c r="X7" s="39" t="s">
        <v>61</v>
      </c>
      <c r="Y7" s="47">
        <v>44</v>
      </c>
      <c r="Z7" s="47">
        <v>41</v>
      </c>
      <c r="AA7" s="47">
        <v>28</v>
      </c>
      <c r="AB7" s="44">
        <v>6.2</v>
      </c>
      <c r="AC7" s="48">
        <v>2</v>
      </c>
      <c r="AD7" s="49">
        <f t="shared" si="1"/>
        <v>5.0512000000000001E-2</v>
      </c>
      <c r="AE7" s="50">
        <f t="shared" si="2"/>
        <v>2573.6458663287931</v>
      </c>
      <c r="AF7" s="39">
        <v>2250</v>
      </c>
      <c r="AG7" s="51">
        <f t="shared" si="3"/>
        <v>0.8742461538461539</v>
      </c>
      <c r="AH7" s="39" t="s">
        <v>62</v>
      </c>
      <c r="AI7" s="52">
        <v>0.42799999999999999</v>
      </c>
      <c r="AJ7" s="51">
        <f t="shared" si="4"/>
        <v>4.5667599999999995</v>
      </c>
      <c r="AK7" s="51">
        <f t="shared" si="5"/>
        <v>16.111006153846152</v>
      </c>
      <c r="AL7" s="52">
        <v>0</v>
      </c>
      <c r="AM7" s="51">
        <f t="shared" si="6"/>
        <v>0</v>
      </c>
      <c r="AN7" s="52">
        <v>0</v>
      </c>
      <c r="AO7" s="51">
        <f t="shared" si="7"/>
        <v>0</v>
      </c>
      <c r="AP7" s="52">
        <v>0</v>
      </c>
      <c r="AQ7" s="51">
        <f t="shared" si="8"/>
        <v>0</v>
      </c>
      <c r="AR7" s="39">
        <v>0</v>
      </c>
      <c r="AS7" s="52">
        <v>0</v>
      </c>
      <c r="AT7" s="51">
        <f t="shared" si="9"/>
        <v>0</v>
      </c>
      <c r="AU7" s="51">
        <f t="shared" si="10"/>
        <v>0</v>
      </c>
      <c r="AV7" s="51">
        <f t="shared" si="11"/>
        <v>16.111006153846152</v>
      </c>
      <c r="AW7" s="53">
        <f t="shared" si="12"/>
        <v>0.1780098901098903</v>
      </c>
      <c r="AX7" s="51">
        <f t="shared" si="13"/>
        <v>19.600000000000001</v>
      </c>
      <c r="AY7" s="54">
        <v>19.600000000000001</v>
      </c>
      <c r="AZ7" s="12">
        <v>39.99</v>
      </c>
      <c r="BA7" s="52">
        <f t="shared" ref="BA2:BA10" si="17">(AZ7-AY7)/AZ7</f>
        <v>0.5098774693673418</v>
      </c>
      <c r="BB7" s="53">
        <f t="shared" si="14"/>
        <v>0.5098774693673418</v>
      </c>
      <c r="BC7" s="55">
        <v>444</v>
      </c>
      <c r="BD7" s="51">
        <f t="shared" si="15"/>
        <v>7153.2867323076916</v>
      </c>
      <c r="BE7" s="51">
        <f t="shared" si="16"/>
        <v>8702.4000000000015</v>
      </c>
    </row>
    <row r="8" spans="1:58" ht="43.5" customHeight="1">
      <c r="A8" s="39"/>
      <c r="B8" s="40">
        <v>14</v>
      </c>
      <c r="C8" s="58"/>
      <c r="D8" s="39"/>
      <c r="E8" s="39"/>
      <c r="F8" s="39"/>
      <c r="G8" s="39" t="s">
        <v>57</v>
      </c>
      <c r="H8" s="41" t="s">
        <v>86</v>
      </c>
      <c r="I8" s="41" t="s">
        <v>78</v>
      </c>
      <c r="J8" s="39" t="s">
        <v>58</v>
      </c>
      <c r="K8" s="41" t="s">
        <v>87</v>
      </c>
      <c r="L8" s="42" t="s">
        <v>88</v>
      </c>
      <c r="M8" s="39" t="s">
        <v>89</v>
      </c>
      <c r="N8" s="39" t="s">
        <v>90</v>
      </c>
      <c r="O8" s="39"/>
      <c r="P8" s="57" t="s">
        <v>91</v>
      </c>
      <c r="Q8" s="39"/>
      <c r="R8" s="39"/>
      <c r="S8" s="43">
        <v>50.5</v>
      </c>
      <c r="T8" s="44">
        <v>8.1</v>
      </c>
      <c r="U8" s="45">
        <f t="shared" si="0"/>
        <v>6.2345679012345681</v>
      </c>
      <c r="V8" s="46">
        <v>6.23</v>
      </c>
      <c r="W8" s="12"/>
      <c r="X8" s="39" t="s">
        <v>61</v>
      </c>
      <c r="Y8" s="47">
        <v>44</v>
      </c>
      <c r="Z8" s="47">
        <v>41</v>
      </c>
      <c r="AA8" s="47">
        <v>23</v>
      </c>
      <c r="AB8" s="44">
        <v>5</v>
      </c>
      <c r="AC8" s="11">
        <v>2</v>
      </c>
      <c r="AD8" s="49">
        <f t="shared" si="1"/>
        <v>4.1492000000000001E-2</v>
      </c>
      <c r="AE8" s="50">
        <f t="shared" si="2"/>
        <v>3133.1340981394001</v>
      </c>
      <c r="AF8" s="39">
        <v>2250</v>
      </c>
      <c r="AG8" s="51">
        <f t="shared" si="3"/>
        <v>0.71813076923076935</v>
      </c>
      <c r="AH8" s="39" t="s">
        <v>62</v>
      </c>
      <c r="AI8" s="52">
        <v>0.42799999999999999</v>
      </c>
      <c r="AJ8" s="51">
        <f t="shared" si="4"/>
        <v>2.6664400000000001</v>
      </c>
      <c r="AK8" s="51">
        <f t="shared" si="5"/>
        <v>9.6145707692307703</v>
      </c>
      <c r="AL8" s="52">
        <v>0</v>
      </c>
      <c r="AM8" s="51">
        <f t="shared" si="6"/>
        <v>0</v>
      </c>
      <c r="AN8" s="52">
        <v>0</v>
      </c>
      <c r="AO8" s="51">
        <f t="shared" si="7"/>
        <v>0</v>
      </c>
      <c r="AP8" s="52">
        <v>0</v>
      </c>
      <c r="AQ8" s="51">
        <f t="shared" si="8"/>
        <v>0</v>
      </c>
      <c r="AR8" s="39">
        <v>0</v>
      </c>
      <c r="AS8" s="52">
        <v>0</v>
      </c>
      <c r="AT8" s="51">
        <f t="shared" si="9"/>
        <v>0</v>
      </c>
      <c r="AU8" s="51">
        <f t="shared" si="10"/>
        <v>0</v>
      </c>
      <c r="AV8" s="51">
        <f t="shared" si="11"/>
        <v>9.6145707692307703</v>
      </c>
      <c r="AW8" s="53">
        <f t="shared" si="12"/>
        <v>0.21192042875157616</v>
      </c>
      <c r="AX8" s="51">
        <f t="shared" si="13"/>
        <v>12.2</v>
      </c>
      <c r="AY8" s="54">
        <v>12.2</v>
      </c>
      <c r="AZ8" s="12">
        <v>24.99</v>
      </c>
      <c r="BA8" s="52">
        <f t="shared" si="17"/>
        <v>0.51180472188875548</v>
      </c>
      <c r="BB8" s="53">
        <f t="shared" si="14"/>
        <v>0.51180472188875548</v>
      </c>
      <c r="BC8" s="55">
        <v>296</v>
      </c>
      <c r="BD8" s="51">
        <f t="shared" si="15"/>
        <v>2845.9129476923081</v>
      </c>
      <c r="BE8" s="51">
        <f t="shared" si="16"/>
        <v>3611.2</v>
      </c>
    </row>
    <row r="9" spans="1:58" ht="43.5" customHeight="1">
      <c r="A9" s="39"/>
      <c r="B9" s="40">
        <v>15</v>
      </c>
      <c r="C9" s="59"/>
      <c r="D9" s="39"/>
      <c r="E9" s="39"/>
      <c r="F9" s="39"/>
      <c r="G9" s="39" t="s">
        <v>57</v>
      </c>
      <c r="H9" s="41" t="s">
        <v>86</v>
      </c>
      <c r="I9" s="41" t="s">
        <v>68</v>
      </c>
      <c r="J9" s="39" t="s">
        <v>58</v>
      </c>
      <c r="K9" s="41" t="s">
        <v>92</v>
      </c>
      <c r="L9" s="42" t="s">
        <v>88</v>
      </c>
      <c r="M9" s="39" t="s">
        <v>93</v>
      </c>
      <c r="N9" s="39" t="s">
        <v>90</v>
      </c>
      <c r="O9" s="39"/>
      <c r="P9" s="57" t="s">
        <v>94</v>
      </c>
      <c r="Q9" s="39"/>
      <c r="R9" s="39"/>
      <c r="S9" s="43">
        <v>66</v>
      </c>
      <c r="T9" s="44">
        <v>8.1</v>
      </c>
      <c r="U9" s="45">
        <f t="shared" si="0"/>
        <v>8.1481481481481488</v>
      </c>
      <c r="V9" s="46">
        <v>8.15</v>
      </c>
      <c r="W9" s="12"/>
      <c r="X9" s="39" t="s">
        <v>61</v>
      </c>
      <c r="Y9" s="47">
        <v>44</v>
      </c>
      <c r="Z9" s="47">
        <v>41</v>
      </c>
      <c r="AA9" s="47">
        <v>25</v>
      </c>
      <c r="AB9" s="44">
        <v>5.3</v>
      </c>
      <c r="AC9" s="48">
        <v>2</v>
      </c>
      <c r="AD9" s="49">
        <f t="shared" si="1"/>
        <v>4.5100000000000001E-2</v>
      </c>
      <c r="AE9" s="50">
        <f t="shared" si="2"/>
        <v>2882.4833702882484</v>
      </c>
      <c r="AF9" s="39">
        <v>2250</v>
      </c>
      <c r="AG9" s="51">
        <f t="shared" si="3"/>
        <v>0.78057692307692306</v>
      </c>
      <c r="AH9" s="39" t="s">
        <v>62</v>
      </c>
      <c r="AI9" s="52">
        <v>0.42799999999999999</v>
      </c>
      <c r="AJ9" s="51">
        <f t="shared" si="4"/>
        <v>3.4882</v>
      </c>
      <c r="AK9" s="51">
        <f t="shared" si="5"/>
        <v>12.418776923076923</v>
      </c>
      <c r="AL9" s="52">
        <v>0</v>
      </c>
      <c r="AM9" s="51">
        <f t="shared" si="6"/>
        <v>0</v>
      </c>
      <c r="AN9" s="52">
        <v>0</v>
      </c>
      <c r="AO9" s="51">
        <f t="shared" si="7"/>
        <v>0</v>
      </c>
      <c r="AP9" s="52">
        <v>0</v>
      </c>
      <c r="AQ9" s="51">
        <f t="shared" si="8"/>
        <v>0</v>
      </c>
      <c r="AR9" s="39">
        <v>0</v>
      </c>
      <c r="AS9" s="52">
        <v>0</v>
      </c>
      <c r="AT9" s="51">
        <f t="shared" si="9"/>
        <v>0</v>
      </c>
      <c r="AU9" s="51">
        <f t="shared" si="10"/>
        <v>0</v>
      </c>
      <c r="AV9" s="51">
        <f t="shared" si="11"/>
        <v>12.418776923076923</v>
      </c>
      <c r="AW9" s="53">
        <f t="shared" si="12"/>
        <v>0.17263311638394918</v>
      </c>
      <c r="AX9" s="51">
        <f t="shared" si="13"/>
        <v>15.009999999999998</v>
      </c>
      <c r="AY9" s="54">
        <v>15.01</v>
      </c>
      <c r="AZ9" s="12">
        <v>34.99</v>
      </c>
      <c r="BA9" s="52">
        <f t="shared" si="17"/>
        <v>0.57102029151186062</v>
      </c>
      <c r="BB9" s="53">
        <f t="shared" si="14"/>
        <v>0.57102029151186062</v>
      </c>
      <c r="BC9" s="55">
        <v>740</v>
      </c>
      <c r="BD9" s="51">
        <f t="shared" si="15"/>
        <v>9189.8949230769231</v>
      </c>
      <c r="BE9" s="51">
        <f t="shared" si="16"/>
        <v>11107.4</v>
      </c>
    </row>
    <row r="10" spans="1:58" ht="43.5" customHeight="1">
      <c r="A10" s="39"/>
      <c r="B10" s="40">
        <v>16</v>
      </c>
      <c r="C10" s="60"/>
      <c r="D10" s="39"/>
      <c r="E10" s="39"/>
      <c r="F10" s="39"/>
      <c r="G10" s="39" t="s">
        <v>57</v>
      </c>
      <c r="H10" s="41" t="s">
        <v>86</v>
      </c>
      <c r="I10" s="41" t="s">
        <v>68</v>
      </c>
      <c r="J10" s="39" t="s">
        <v>58</v>
      </c>
      <c r="K10" s="41" t="s">
        <v>92</v>
      </c>
      <c r="L10" s="42" t="s">
        <v>73</v>
      </c>
      <c r="M10" s="39" t="s">
        <v>95</v>
      </c>
      <c r="N10" s="39" t="s">
        <v>90</v>
      </c>
      <c r="O10" s="39"/>
      <c r="P10" s="57" t="s">
        <v>96</v>
      </c>
      <c r="Q10" s="39"/>
      <c r="R10" s="39"/>
      <c r="S10" s="43">
        <v>76.099999999999994</v>
      </c>
      <c r="T10" s="44">
        <v>8.1</v>
      </c>
      <c r="U10" s="45">
        <f t="shared" si="0"/>
        <v>9.3950617283950617</v>
      </c>
      <c r="V10" s="46">
        <v>9.4</v>
      </c>
      <c r="W10" s="12"/>
      <c r="X10" s="39" t="s">
        <v>61</v>
      </c>
      <c r="Y10" s="47">
        <v>44</v>
      </c>
      <c r="Z10" s="47">
        <v>41</v>
      </c>
      <c r="AA10" s="47">
        <v>28</v>
      </c>
      <c r="AB10" s="44">
        <v>6.2</v>
      </c>
      <c r="AC10" s="11">
        <v>2</v>
      </c>
      <c r="AD10" s="49">
        <f t="shared" si="1"/>
        <v>5.0512000000000001E-2</v>
      </c>
      <c r="AE10" s="50">
        <f t="shared" si="2"/>
        <v>2573.6458663287931</v>
      </c>
      <c r="AF10" s="39">
        <v>2250</v>
      </c>
      <c r="AG10" s="51">
        <f t="shared" si="3"/>
        <v>0.8742461538461539</v>
      </c>
      <c r="AH10" s="39" t="s">
        <v>62</v>
      </c>
      <c r="AI10" s="52">
        <v>0.42799999999999999</v>
      </c>
      <c r="AJ10" s="51">
        <f t="shared" si="4"/>
        <v>4.0232000000000001</v>
      </c>
      <c r="AK10" s="51">
        <f t="shared" si="5"/>
        <v>14.297446153846153</v>
      </c>
      <c r="AL10" s="52">
        <v>0</v>
      </c>
      <c r="AM10" s="51">
        <f t="shared" si="6"/>
        <v>0</v>
      </c>
      <c r="AN10" s="52">
        <v>0</v>
      </c>
      <c r="AO10" s="51">
        <f t="shared" si="7"/>
        <v>0</v>
      </c>
      <c r="AP10" s="52">
        <v>0</v>
      </c>
      <c r="AQ10" s="51">
        <f t="shared" si="8"/>
        <v>0</v>
      </c>
      <c r="AR10" s="39">
        <v>0</v>
      </c>
      <c r="AS10" s="52">
        <v>0</v>
      </c>
      <c r="AT10" s="51">
        <f t="shared" si="9"/>
        <v>0</v>
      </c>
      <c r="AU10" s="51">
        <f t="shared" si="10"/>
        <v>0</v>
      </c>
      <c r="AV10" s="51">
        <f t="shared" si="11"/>
        <v>14.297446153846153</v>
      </c>
      <c r="AW10" s="53">
        <f t="shared" si="12"/>
        <v>0.17972196478220581</v>
      </c>
      <c r="AX10" s="51">
        <f t="shared" si="13"/>
        <v>17.43</v>
      </c>
      <c r="AY10" s="54">
        <v>17.43</v>
      </c>
      <c r="AZ10" s="12">
        <v>39.99</v>
      </c>
      <c r="BA10" s="52">
        <f t="shared" si="17"/>
        <v>0.56414103525881476</v>
      </c>
      <c r="BB10" s="53">
        <f t="shared" si="14"/>
        <v>0.56414103525881476</v>
      </c>
      <c r="BC10" s="55">
        <v>444</v>
      </c>
      <c r="BD10" s="51">
        <f t="shared" si="15"/>
        <v>6348.0660923076921</v>
      </c>
      <c r="BE10" s="51">
        <f t="shared" si="16"/>
        <v>7738.92</v>
      </c>
    </row>
  </sheetData>
  <sheetProtection insertRows="0" deleteRows="0" sort="0"/>
  <protectedRanges>
    <protectedRange sqref="M11:BC251 B2:K4 AI2:AW10 B11:K251 Q2:AG10 M2:O10 B5:K10 AZ2:BA10 BC2:BC10" name="Range1"/>
    <protectedRange sqref="AX2:AX10" name="Range1_1"/>
    <protectedRange sqref="BB2:BB10" name="Range1_2"/>
    <protectedRange sqref="L2:L254" name="Range1_3"/>
    <protectedRange sqref="AH2:AH4" name="Range1_6"/>
    <protectedRange sqref="AH5:AH10" name="Range1_7"/>
  </protectedRanges>
  <mergeCells count="3">
    <mergeCell ref="C2:C4"/>
    <mergeCell ref="C5:C7"/>
    <mergeCell ref="C8:C10"/>
  </mergeCell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G5:G10 G2:G4</xm:sqref>
        </x14:dataValidation>
        <x14:dataValidation type="list" allowBlank="1" showInputMessage="1" showErrorMessage="1">
          <x14:formula1>
            <xm:f>[1]Data!#REF!</xm:f>
          </x14:formula1>
          <xm:sqref>R5:R10 R2:R4</xm:sqref>
        </x14:dataValidation>
        <x14:dataValidation type="list" allowBlank="1" showInputMessage="1" showErrorMessage="1">
          <x14:formula1>
            <xm:f>[1]ValueSelect!#REF!</xm:f>
          </x14:formula1>
          <xm:sqref>F5:F10 F2:F4</xm:sqref>
        </x14:dataValidation>
        <x14:dataValidation type="list" allowBlank="1" showInputMessage="1" showErrorMessage="1">
          <x14:formula1>
            <xm:f>[1]Data!#REF!</xm:f>
          </x14:formula1>
          <xm:sqref>X5:X10 X2:X4</xm:sqref>
        </x14:dataValidation>
        <x14:dataValidation type="list" allowBlank="1" showInputMessage="1" showErrorMessage="1">
          <x14:formula1>
            <xm:f>[1]ValueSelect!#REF!</xm:f>
          </x14:formula1>
          <xm:sqref>E5:E10 E2:E4</xm:sqref>
        </x14:dataValidation>
        <x14:dataValidation type="list" allowBlank="1" showInputMessage="1" showErrorMessage="1">
          <x14:formula1>
            <xm:f>[1]ValueSelect!#REF!</xm:f>
          </x14:formula1>
          <xm:sqref>A2:A10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2025-09-26T08:26:43Z</dcterms:created>
  <dcterms:modified xsi:type="dcterms:W3CDTF">2025-09-26T08:37:43Z</dcterms:modified>
</cp:coreProperties>
</file>