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10F5EFF5-0A63-4D2F-A256-E577506440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CC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[5]Lists!$I$6:$I$29</definedName>
    <definedName name="Blankets_Throws">#REF!</definedName>
    <definedName name="BLK">#REF!</definedName>
    <definedName name="Brand">'[6]1-Import Product Data Sheet'!$N$102:$N$144</definedName>
    <definedName name="Branded">[5]Lists!$F$6:$F$38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[7]Sheet1!$DW$2:$DW$3</definedName>
    <definedName name="categoryfinal">'[8]Import Quote Sheet'!$A$90:$A$190</definedName>
    <definedName name="chargeback">'[1]other data'!$B$2:$B$6</definedName>
    <definedName name="color">[5]Lists!$J$6:$J$29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stCol">#REF!</definedName>
    <definedName name="countries">'[1]other data'!$I$3:$I$249</definedName>
    <definedName name="Cycle">[5]Lists!$E$6:$E$30</definedName>
    <definedName name="d">[9]Mapping!$AR$2:$AR$84</definedName>
    <definedName name="DDEmsg">#REF!</definedName>
    <definedName name="dealPricing_Range">[4]Mapping!$BD$2:$BD$3</definedName>
    <definedName name="Decorative_Accessories">#REF!</definedName>
    <definedName name="Decorative_Pillows_Inserts_Covers">#REF!</definedName>
    <definedName name="den">[5]Lists!$L$6:$L$29</definedName>
    <definedName name="Description1_Range">[4]Mapping!$AQ$2:$AQ$72</definedName>
    <definedName name="Description2_Range">[4]Mapping!$AR$2:$AR$84</definedName>
    <definedName name="diffgrp">'[1]diff group head'!$A$2:$A$47</definedName>
    <definedName name="DIFFS">'[1]other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nalports">'[8]Import Quote Sheet'!$B$90:$B$123</definedName>
    <definedName name="foam">[7]Sheet1!$EC$2:$EC$3</definedName>
    <definedName name="FOBCostPerPiece">#REF!</definedName>
    <definedName name="freight">'[1]other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_ulreq_Range">[11]Mapping!$X$2:$X$5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INITIALBUY">'[12]X-LIST'!$G$2:$G$7</definedName>
    <definedName name="KD">[7]Sheet1!$DS$2:$DS$2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'[12]X-LIST'!$C$2:$C$7</definedName>
    <definedName name="Lighting_or_Candleholders">#REF!</definedName>
    <definedName name="loctype">'[1]other data'!$BN$2:$BN$6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'[1]other data'!$AN$2:$AN$6</definedName>
    <definedName name="OTB">'[1]other data'!$R$2:$R$14</definedName>
    <definedName name="Outdoor">#REF!</definedName>
    <definedName name="OwnedCol">#REF!</definedName>
    <definedName name="PACK">[7]Sheet1!$EE$2:$EE$3</definedName>
    <definedName name="PackageType">'[6]1-Import Product Data Sheet'!$L$102:$L$131</definedName>
    <definedName name="PackCol">#REF!</definedName>
    <definedName name="PDQList">'[6]1-Import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'[1]other data'!$AU$2:$AU$11</definedName>
    <definedName name="PORT_IFF">[13]a!$A$10:$B$35</definedName>
    <definedName name="PortSeq">'[6]1-Import Product Data Sheet'!$U$2</definedName>
    <definedName name="PortSeqLCL">#REF!</definedName>
    <definedName name="POtype">#REF!</definedName>
    <definedName name="Preticketed_Range">[4]Mapping!$H$2:$H$3</definedName>
    <definedName name="PrevBuy">'[6]1-Import Product Data Sheet'!$AR$26:$AR$27</definedName>
    <definedName name="Prints">#REF!</definedName>
    <definedName name="ProfileDesc">#REF!</definedName>
    <definedName name="QSFOB">[14]Q1!$C$38</definedName>
    <definedName name="Quilts">#REF!</definedName>
    <definedName name="RateSeq">'[6]1-Import Product Data Sheet'!$X$2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PR_o_YN_Rangee">[11]Mapping!$AL$2:$AL$3</definedName>
    <definedName name="retailUS_O_YN_Range">[4]Mapping!$AT$2:$AT$3</definedName>
    <definedName name="runnum">'[1]other data'!$BI$2:$BI$18</definedName>
    <definedName name="scalenum">'[1]other data'!$BG$2:$BG$18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uggestedMessage_Range">[4]Mapping!$BF$2:$BF$3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3Col">#REF!</definedName>
    <definedName name="WAREHOUSE">'[1]other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[7]Sheet1!$EG$2:$EG$3</definedName>
    <definedName name="World1">[5]Lists!$H$6:$H$29</definedName>
    <definedName name="YN">'[15]Page 1 Sales and Forecast'!$AA$2:$AA$3</definedName>
    <definedName name="YNE">'[1]other data'!$BB$2:$BB$5</definedName>
    <definedName name="YNES">'[1]other data'!$BR$2:$BR$6</definedName>
    <definedName name="YOUT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3" i="5" l="1"/>
  <c r="BA4" i="5"/>
  <c r="BA5" i="5"/>
  <c r="BA6" i="5"/>
  <c r="BA7" i="5"/>
  <c r="BA8" i="5"/>
  <c r="BA9" i="5"/>
  <c r="BA10" i="5"/>
  <c r="BA11" i="5"/>
  <c r="BA12" i="5"/>
  <c r="BA13" i="5"/>
  <c r="BA14" i="5"/>
  <c r="BA15" i="5"/>
  <c r="BA16" i="5"/>
  <c r="BA17" i="5"/>
  <c r="BA18" i="5"/>
  <c r="BA19" i="5"/>
  <c r="BA20" i="5"/>
  <c r="BA21" i="5"/>
  <c r="BA22" i="5"/>
  <c r="BA23" i="5"/>
  <c r="BA24" i="5"/>
  <c r="BA25" i="5"/>
  <c r="BA26" i="5"/>
  <c r="BA27" i="5"/>
  <c r="BA28" i="5"/>
  <c r="BA29" i="5"/>
  <c r="BA30" i="5"/>
  <c r="BA31" i="5"/>
  <c r="BA2" i="5"/>
  <c r="AQ3" i="5"/>
  <c r="AQ4" i="5"/>
  <c r="AQ5" i="5"/>
  <c r="AQ6" i="5"/>
  <c r="AQ7" i="5"/>
  <c r="AQ8" i="5"/>
  <c r="AQ9" i="5"/>
  <c r="AQ10" i="5"/>
  <c r="AQ11" i="5"/>
  <c r="AQ12" i="5"/>
  <c r="AQ13" i="5"/>
  <c r="AQ14" i="5"/>
  <c r="AQ15" i="5"/>
  <c r="AQ16" i="5"/>
  <c r="AQ17" i="5"/>
  <c r="AQ18" i="5"/>
  <c r="AQ19" i="5"/>
  <c r="AQ20" i="5"/>
  <c r="AQ21" i="5"/>
  <c r="AQ22" i="5"/>
  <c r="AQ23" i="5"/>
  <c r="AQ24" i="5"/>
  <c r="AQ25" i="5"/>
  <c r="AQ26" i="5"/>
  <c r="AQ27" i="5"/>
  <c r="AQ28" i="5"/>
  <c r="AQ29" i="5"/>
  <c r="AQ30" i="5"/>
  <c r="AQ31" i="5"/>
  <c r="AQ2" i="5"/>
  <c r="AO3" i="5"/>
  <c r="AO4" i="5"/>
  <c r="AO5" i="5"/>
  <c r="AO6" i="5"/>
  <c r="AO7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2" i="5"/>
  <c r="AU3" i="5" l="1"/>
  <c r="AU4" i="5"/>
  <c r="AU5" i="5"/>
  <c r="AU6" i="5"/>
  <c r="AU7" i="5"/>
  <c r="AU8" i="5"/>
  <c r="AU9" i="5"/>
  <c r="AU10" i="5"/>
  <c r="AU11" i="5"/>
  <c r="AU12" i="5"/>
  <c r="AU13" i="5"/>
  <c r="AU14" i="5"/>
  <c r="AU15" i="5"/>
  <c r="AU16" i="5"/>
  <c r="AU17" i="5"/>
  <c r="AU18" i="5"/>
  <c r="AU19" i="5"/>
  <c r="AU20" i="5"/>
  <c r="AU21" i="5"/>
  <c r="AU22" i="5"/>
  <c r="AU23" i="5"/>
  <c r="AU24" i="5"/>
  <c r="AU25" i="5"/>
  <c r="AU26" i="5"/>
  <c r="AU27" i="5"/>
  <c r="AU28" i="5"/>
  <c r="AU29" i="5"/>
  <c r="AU30" i="5"/>
  <c r="AU31" i="5"/>
  <c r="AU2" i="5"/>
  <c r="BD18" i="5"/>
  <c r="BD15" i="5"/>
  <c r="BD13" i="5"/>
  <c r="BD12" i="5"/>
  <c r="BD10" i="5"/>
  <c r="BD9" i="5"/>
  <c r="BD8" i="5"/>
  <c r="BD3" i="5"/>
  <c r="BD31" i="5"/>
  <c r="AS31" i="5"/>
  <c r="AM31" i="5"/>
  <c r="AK31" i="5"/>
  <c r="AI31" i="5"/>
  <c r="AF31" i="5"/>
  <c r="Y31" i="5"/>
  <c r="AA31" i="5" s="1"/>
  <c r="AC31" i="5" s="1"/>
  <c r="BD30" i="5"/>
  <c r="AS30" i="5"/>
  <c r="AM30" i="5"/>
  <c r="AK30" i="5"/>
  <c r="AI30" i="5"/>
  <c r="AF30" i="5"/>
  <c r="Y30" i="5"/>
  <c r="AA30" i="5" s="1"/>
  <c r="AC30" i="5" s="1"/>
  <c r="BD29" i="5"/>
  <c r="AS29" i="5"/>
  <c r="AM29" i="5"/>
  <c r="AK29" i="5"/>
  <c r="AI29" i="5"/>
  <c r="AF29" i="5"/>
  <c r="Y29" i="5"/>
  <c r="AA29" i="5" s="1"/>
  <c r="AC29" i="5" s="1"/>
  <c r="BD28" i="5"/>
  <c r="AS28" i="5"/>
  <c r="AM28" i="5"/>
  <c r="AK28" i="5"/>
  <c r="AI28" i="5"/>
  <c r="AF28" i="5"/>
  <c r="Y28" i="5"/>
  <c r="AA28" i="5" s="1"/>
  <c r="AC28" i="5" s="1"/>
  <c r="BD27" i="5"/>
  <c r="AS27" i="5"/>
  <c r="AM27" i="5"/>
  <c r="AK27" i="5"/>
  <c r="AI27" i="5"/>
  <c r="AF27" i="5"/>
  <c r="Y27" i="5"/>
  <c r="AA27" i="5" s="1"/>
  <c r="AC27" i="5" s="1"/>
  <c r="BD26" i="5"/>
  <c r="AS26" i="5"/>
  <c r="AM26" i="5"/>
  <c r="AK26" i="5"/>
  <c r="AI26" i="5"/>
  <c r="AF26" i="5"/>
  <c r="Y26" i="5"/>
  <c r="AA26" i="5" s="1"/>
  <c r="AC26" i="5" s="1"/>
  <c r="BD25" i="5"/>
  <c r="AS25" i="5"/>
  <c r="AM25" i="5"/>
  <c r="AK25" i="5"/>
  <c r="AI25" i="5"/>
  <c r="AF25" i="5"/>
  <c r="Y25" i="5"/>
  <c r="AA25" i="5" s="1"/>
  <c r="AC25" i="5" s="1"/>
  <c r="BD24" i="5"/>
  <c r="AS24" i="5"/>
  <c r="AM24" i="5"/>
  <c r="AK24" i="5"/>
  <c r="AI24" i="5"/>
  <c r="AF24" i="5"/>
  <c r="Y24" i="5"/>
  <c r="AA24" i="5" s="1"/>
  <c r="AC24" i="5" s="1"/>
  <c r="BD23" i="5"/>
  <c r="AS23" i="5"/>
  <c r="AM23" i="5"/>
  <c r="AK23" i="5"/>
  <c r="AI23" i="5"/>
  <c r="AF23" i="5"/>
  <c r="Y23" i="5"/>
  <c r="AA23" i="5" s="1"/>
  <c r="AC23" i="5" s="1"/>
  <c r="BD22" i="5"/>
  <c r="AS22" i="5"/>
  <c r="AM22" i="5"/>
  <c r="AK22" i="5"/>
  <c r="AI22" i="5"/>
  <c r="AF22" i="5"/>
  <c r="Y22" i="5"/>
  <c r="AA22" i="5" s="1"/>
  <c r="AC22" i="5" s="1"/>
  <c r="BD21" i="5"/>
  <c r="AS21" i="5"/>
  <c r="AM21" i="5"/>
  <c r="AK21" i="5"/>
  <c r="AI21" i="5"/>
  <c r="AF21" i="5"/>
  <c r="Y21" i="5"/>
  <c r="AA21" i="5" s="1"/>
  <c r="AC21" i="5" s="1"/>
  <c r="BD20" i="5"/>
  <c r="AS20" i="5"/>
  <c r="AM20" i="5"/>
  <c r="AK20" i="5"/>
  <c r="AI20" i="5"/>
  <c r="AF20" i="5"/>
  <c r="Y20" i="5"/>
  <c r="AA20" i="5" s="1"/>
  <c r="AC20" i="5" s="1"/>
  <c r="BD19" i="5"/>
  <c r="AS19" i="5"/>
  <c r="AM19" i="5"/>
  <c r="AK19" i="5"/>
  <c r="AI19" i="5"/>
  <c r="AF19" i="5"/>
  <c r="Y19" i="5"/>
  <c r="AA19" i="5" s="1"/>
  <c r="AC19" i="5" s="1"/>
  <c r="AS18" i="5"/>
  <c r="AM18" i="5"/>
  <c r="AK18" i="5"/>
  <c r="AI18" i="5"/>
  <c r="AF18" i="5"/>
  <c r="Y18" i="5"/>
  <c r="AA18" i="5" s="1"/>
  <c r="AC18" i="5" s="1"/>
  <c r="BD17" i="5"/>
  <c r="AS17" i="5"/>
  <c r="AM17" i="5"/>
  <c r="AK17" i="5"/>
  <c r="AI17" i="5"/>
  <c r="AF17" i="5"/>
  <c r="Y17" i="5"/>
  <c r="AA17" i="5" s="1"/>
  <c r="AC17" i="5" s="1"/>
  <c r="BD16" i="5"/>
  <c r="AS16" i="5"/>
  <c r="AM16" i="5"/>
  <c r="AK16" i="5"/>
  <c r="AI16" i="5"/>
  <c r="AF16" i="5"/>
  <c r="Y16" i="5"/>
  <c r="AA16" i="5" s="1"/>
  <c r="AC16" i="5" s="1"/>
  <c r="AS15" i="5"/>
  <c r="AM15" i="5"/>
  <c r="AK15" i="5"/>
  <c r="AI15" i="5"/>
  <c r="AF15" i="5"/>
  <c r="Y15" i="5"/>
  <c r="AA15" i="5" s="1"/>
  <c r="AC15" i="5" s="1"/>
  <c r="BD14" i="5"/>
  <c r="AS14" i="5"/>
  <c r="AM14" i="5"/>
  <c r="AK14" i="5"/>
  <c r="AI14" i="5"/>
  <c r="AF14" i="5"/>
  <c r="Y14" i="5"/>
  <c r="AA14" i="5" s="1"/>
  <c r="AC14" i="5" s="1"/>
  <c r="AS13" i="5"/>
  <c r="AM13" i="5"/>
  <c r="AK13" i="5"/>
  <c r="AI13" i="5"/>
  <c r="AF13" i="5"/>
  <c r="Y13" i="5"/>
  <c r="AA13" i="5" s="1"/>
  <c r="AC13" i="5" s="1"/>
  <c r="AS12" i="5"/>
  <c r="AM12" i="5"/>
  <c r="AK12" i="5"/>
  <c r="AI12" i="5"/>
  <c r="AF12" i="5"/>
  <c r="Y12" i="5"/>
  <c r="AA12" i="5" s="1"/>
  <c r="AC12" i="5" s="1"/>
  <c r="BD11" i="5"/>
  <c r="AS11" i="5"/>
  <c r="AM11" i="5"/>
  <c r="AK11" i="5"/>
  <c r="AI11" i="5"/>
  <c r="AF11" i="5"/>
  <c r="Y11" i="5"/>
  <c r="AA11" i="5" s="1"/>
  <c r="AC11" i="5" s="1"/>
  <c r="AS10" i="5"/>
  <c r="AM10" i="5"/>
  <c r="AK10" i="5"/>
  <c r="AI10" i="5"/>
  <c r="AF10" i="5"/>
  <c r="Y10" i="5"/>
  <c r="AA10" i="5" s="1"/>
  <c r="AC10" i="5" s="1"/>
  <c r="AS9" i="5"/>
  <c r="AM9" i="5"/>
  <c r="AK9" i="5"/>
  <c r="AI9" i="5"/>
  <c r="AF9" i="5"/>
  <c r="Y9" i="5"/>
  <c r="AA9" i="5" s="1"/>
  <c r="AC9" i="5" s="1"/>
  <c r="AS8" i="5"/>
  <c r="AM8" i="5"/>
  <c r="AK8" i="5"/>
  <c r="AI8" i="5"/>
  <c r="AF8" i="5"/>
  <c r="Y8" i="5"/>
  <c r="AA8" i="5" s="1"/>
  <c r="AC8" i="5" s="1"/>
  <c r="BD7" i="5"/>
  <c r="AS7" i="5"/>
  <c r="AM7" i="5"/>
  <c r="AK7" i="5"/>
  <c r="AI7" i="5"/>
  <c r="AF7" i="5"/>
  <c r="Y7" i="5"/>
  <c r="AA7" i="5" s="1"/>
  <c r="AC7" i="5" s="1"/>
  <c r="BD6" i="5"/>
  <c r="AS6" i="5"/>
  <c r="AM6" i="5"/>
  <c r="AK6" i="5"/>
  <c r="AI6" i="5"/>
  <c r="AF6" i="5"/>
  <c r="Y6" i="5"/>
  <c r="AA6" i="5" s="1"/>
  <c r="AC6" i="5" s="1"/>
  <c r="BD5" i="5"/>
  <c r="AS5" i="5"/>
  <c r="AM5" i="5"/>
  <c r="AK5" i="5"/>
  <c r="AI5" i="5"/>
  <c r="AF5" i="5"/>
  <c r="Y5" i="5"/>
  <c r="AA5" i="5" s="1"/>
  <c r="AC5" i="5" s="1"/>
  <c r="BD4" i="5"/>
  <c r="AS4" i="5"/>
  <c r="AM4" i="5"/>
  <c r="AK4" i="5"/>
  <c r="AI4" i="5"/>
  <c r="AF4" i="5"/>
  <c r="Y4" i="5"/>
  <c r="AA4" i="5" s="1"/>
  <c r="AC4" i="5" s="1"/>
  <c r="AS3" i="5"/>
  <c r="AM3" i="5"/>
  <c r="AK3" i="5"/>
  <c r="AI3" i="5"/>
  <c r="AF3" i="5"/>
  <c r="Y3" i="5"/>
  <c r="AA3" i="5" s="1"/>
  <c r="AC3" i="5" s="1"/>
  <c r="BD2" i="5"/>
  <c r="AS2" i="5"/>
  <c r="AM2" i="5"/>
  <c r="AK2" i="5"/>
  <c r="AI2" i="5"/>
  <c r="AF2" i="5"/>
  <c r="Y2" i="5"/>
  <c r="AA2" i="5" s="1"/>
  <c r="AC2" i="5" s="1"/>
  <c r="AG16" i="5" l="1"/>
  <c r="AV31" i="5"/>
  <c r="AV28" i="5"/>
  <c r="AG23" i="5"/>
  <c r="AG29" i="5"/>
  <c r="AV15" i="5"/>
  <c r="AV25" i="5"/>
  <c r="AV26" i="5"/>
  <c r="AV30" i="5"/>
  <c r="AV29" i="5"/>
  <c r="AV27" i="5"/>
  <c r="AV24" i="5"/>
  <c r="AV11" i="5"/>
  <c r="AV23" i="5"/>
  <c r="AV22" i="5"/>
  <c r="AV7" i="5"/>
  <c r="AV5" i="5"/>
  <c r="AV4" i="5"/>
  <c r="AV6" i="5"/>
  <c r="AV3" i="5"/>
  <c r="AV2" i="5"/>
  <c r="AV18" i="5"/>
  <c r="AV13" i="5"/>
  <c r="AV16" i="5"/>
  <c r="AW16" i="5" s="1"/>
  <c r="AV9" i="5"/>
  <c r="AV20" i="5"/>
  <c r="AV14" i="5"/>
  <c r="AV12" i="5"/>
  <c r="AV10" i="5"/>
  <c r="AV8" i="5"/>
  <c r="AV21" i="5"/>
  <c r="AV19" i="5"/>
  <c r="AV17" i="5"/>
  <c r="AG7" i="5"/>
  <c r="AG26" i="5"/>
  <c r="AG11" i="5"/>
  <c r="AG3" i="5"/>
  <c r="AG15" i="5"/>
  <c r="AG28" i="5"/>
  <c r="AG21" i="5"/>
  <c r="AG18" i="5"/>
  <c r="AG25" i="5"/>
  <c r="AG9" i="5"/>
  <c r="AG17" i="5"/>
  <c r="AG20" i="5"/>
  <c r="AG27" i="5"/>
  <c r="AG31" i="5"/>
  <c r="AG8" i="5"/>
  <c r="AG2" i="5"/>
  <c r="AG14" i="5"/>
  <c r="AG19" i="5"/>
  <c r="AG13" i="5"/>
  <c r="AG12" i="5"/>
  <c r="AG6" i="5"/>
  <c r="AG5" i="5"/>
  <c r="AG4" i="5"/>
  <c r="AG30" i="5"/>
  <c r="AG10" i="5"/>
  <c r="AG24" i="5"/>
  <c r="AG22" i="5"/>
  <c r="AW26" i="5" l="1"/>
  <c r="BC26" i="5" s="1"/>
  <c r="AW23" i="5"/>
  <c r="BC23" i="5" s="1"/>
  <c r="AW29" i="5"/>
  <c r="AX29" i="5" s="1"/>
  <c r="AW15" i="5"/>
  <c r="BC15" i="5" s="1"/>
  <c r="AW3" i="5"/>
  <c r="BC3" i="5" s="1"/>
  <c r="AW11" i="5"/>
  <c r="BC11" i="5" s="1"/>
  <c r="AW7" i="5"/>
  <c r="BC7" i="5" s="1"/>
  <c r="AW28" i="5"/>
  <c r="AX28" i="5" s="1"/>
  <c r="AW21" i="5"/>
  <c r="BC21" i="5" s="1"/>
  <c r="AW22" i="5"/>
  <c r="AW18" i="5"/>
  <c r="AW31" i="5"/>
  <c r="AW25" i="5"/>
  <c r="AW20" i="5"/>
  <c r="AW27" i="5"/>
  <c r="AW19" i="5"/>
  <c r="AW30" i="5"/>
  <c r="AW17" i="5"/>
  <c r="AW9" i="5"/>
  <c r="AW24" i="5"/>
  <c r="AW14" i="5"/>
  <c r="AW6" i="5"/>
  <c r="AW10" i="5"/>
  <c r="AW5" i="5"/>
  <c r="AW13" i="5"/>
  <c r="AW2" i="5"/>
  <c r="AW8" i="5"/>
  <c r="AW12" i="5"/>
  <c r="AW4" i="5"/>
  <c r="AX16" i="5"/>
  <c r="BC16" i="5"/>
  <c r="AX26" i="5"/>
  <c r="AX11" i="5" l="1"/>
  <c r="AX15" i="5"/>
  <c r="AX23" i="5"/>
  <c r="BC29" i="5"/>
  <c r="AX3" i="5"/>
  <c r="AX7" i="5"/>
  <c r="BC28" i="5"/>
  <c r="AX21" i="5"/>
  <c r="BC8" i="5"/>
  <c r="BC30" i="5"/>
  <c r="BC2" i="5"/>
  <c r="BC19" i="5"/>
  <c r="BC13" i="5"/>
  <c r="AX5" i="5"/>
  <c r="AX22" i="5"/>
  <c r="BC6" i="5"/>
  <c r="BC22" i="5"/>
  <c r="AX20" i="5"/>
  <c r="AX14" i="5"/>
  <c r="BC24" i="5"/>
  <c r="BC31" i="5"/>
  <c r="BC17" i="5"/>
  <c r="BC27" i="5"/>
  <c r="BC10" i="5"/>
  <c r="BC18" i="5"/>
  <c r="BC25" i="5"/>
  <c r="AX18" i="5"/>
  <c r="AX12" i="5"/>
  <c r="BC9" i="5"/>
  <c r="AX31" i="5"/>
  <c r="AX9" i="5"/>
  <c r="AX25" i="5"/>
  <c r="BC14" i="5"/>
  <c r="BC20" i="5"/>
  <c r="AX27" i="5"/>
  <c r="AX24" i="5"/>
  <c r="AX17" i="5"/>
  <c r="AX19" i="5"/>
  <c r="AX30" i="5"/>
  <c r="AX2" i="5"/>
  <c r="AX6" i="5"/>
  <c r="AX13" i="5"/>
  <c r="AX10" i="5"/>
  <c r="AX8" i="5"/>
  <c r="BC5" i="5"/>
  <c r="BC12" i="5"/>
  <c r="AX4" i="5"/>
  <c r="BC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  <author>heather.zhu@jlahome.com</author>
  </authors>
  <commentList>
    <comment ref="Q1" authorId="0" shapeId="0" xr:uid="{89B18FF9-C3EA-475E-B2AF-638E4A3D8774}">
      <text>
        <r>
          <rPr>
            <sz val="9"/>
            <color indexed="81"/>
            <rFont val="Tahoma"/>
            <family val="2"/>
          </rPr>
          <t xml:space="preserve">[FOB Cost $ (Value)]*0.95
</t>
        </r>
      </text>
    </comment>
    <comment ref="Y1" authorId="1" shapeId="0" xr:uid="{137D69A4-FAC0-4EE3-B569-8C7AB79E80EF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1" shapeId="0" xr:uid="{5313BA53-802B-4D46-99B6-42359EFA8CDE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C1" authorId="1" shapeId="0" xr:uid="{BEDA3E65-FB1A-4FB4-855D-5B462FC31E0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1" shapeId="0" xr:uid="{E404EDE1-E7C1-4613-A108-4E81F388B2AB}">
      <text>
        <r>
          <rPr>
            <sz val="11"/>
            <rFont val="Calibri"/>
            <family val="2"/>
          </rPr>
          <t>[FOB Cost $ (Value)]*[Duty Rate]</t>
        </r>
      </text>
    </comment>
    <comment ref="AG1" authorId="1" shapeId="0" xr:uid="{F816DABE-E84C-4F04-B8FB-D745276C46BA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1" shapeId="0" xr:uid="{E9E29836-2CEC-4E14-98F0-97403CBAC5B6}">
      <text>
        <r>
          <rPr>
            <sz val="11"/>
            <rFont val="Calibri"/>
            <family val="2"/>
          </rPr>
          <t>[Price Quote for AMZ]*[DA %]</t>
        </r>
      </text>
    </comment>
    <comment ref="AK1" authorId="1" shapeId="0" xr:uid="{5A70EC37-1C28-4F83-A669-07FEA07E978A}">
      <text>
        <r>
          <rPr>
            <sz val="11"/>
            <rFont val="Calibri"/>
            <family val="2"/>
          </rPr>
          <t>[Price Quote for AMZ]*[General Charge %]</t>
        </r>
      </text>
    </comment>
    <comment ref="AM1" authorId="1" shapeId="0" xr:uid="{432D660A-4B6A-40D5-9357-36FC52DE7BD5}">
      <text>
        <r>
          <rPr>
            <sz val="11"/>
            <rFont val="Calibri"/>
            <family val="2"/>
          </rPr>
          <t>[Price Quote for AMZ]*[Warehouse Charge %]</t>
        </r>
      </text>
    </comment>
    <comment ref="AO1" authorId="1" shapeId="0" xr:uid="{7C418BC7-9B00-4B66-9413-89D1670EA593}">
      <text>
        <r>
          <rPr>
            <sz val="11"/>
            <rFont val="Calibri"/>
            <family val="2"/>
          </rPr>
          <t>[Price Quote for AMZ]*[Marketing %]</t>
        </r>
      </text>
    </comment>
    <comment ref="AQ1" authorId="1" shapeId="0" xr:uid="{537CC2B1-F0A6-4B78-ABBF-08F9AB01A069}">
      <text>
        <r>
          <rPr>
            <sz val="11"/>
            <rFont val="Calibri"/>
            <family val="2"/>
          </rPr>
          <t>[Price Quote for AMZ]*[Freight Allowance %]</t>
        </r>
      </text>
    </comment>
    <comment ref="AS1" authorId="1" shapeId="0" xr:uid="{B7979F8D-5AA0-4620-AC90-7A7894B95D3D}">
      <text>
        <r>
          <rPr>
            <sz val="11"/>
            <rFont val="Calibri"/>
            <family val="2"/>
          </rPr>
          <t>[Price Quote for AMZ]*[Royalty %]</t>
        </r>
      </text>
    </comment>
    <comment ref="AU1" authorId="1" shapeId="0" xr:uid="{EB64A713-E280-4295-82F6-F037178709F2}">
      <text>
        <r>
          <rPr>
            <sz val="11"/>
            <rFont val="Calibri"/>
            <family val="2"/>
          </rPr>
          <t>[FOB Cost]*[AVN %]</t>
        </r>
      </text>
    </comment>
    <comment ref="AV1" authorId="1" shapeId="0" xr:uid="{4F149159-1AE5-4C93-85FC-77D666DE71B2}">
      <text>
        <r>
          <rPr>
            <sz val="11"/>
            <rFont val="Calibri"/>
            <family val="2"/>
          </rPr>
          <t>[DA $]+[General Load]+[Warehouse Charge $]+[Marketing $]+[Freight Allowance $]+[Royalty $]+[AVN $]</t>
        </r>
      </text>
    </comment>
    <comment ref="AW1" authorId="1" shapeId="0" xr:uid="{E4C7AF63-9A24-42EC-9DE5-70287BD58F64}">
      <text>
        <r>
          <rPr>
            <sz val="11"/>
            <rFont val="Calibri"/>
            <family val="2"/>
          </rPr>
          <t>[LDP Cost $]+[Total Load $]</t>
        </r>
      </text>
    </comment>
    <comment ref="AX1" authorId="1" shapeId="0" xr:uid="{4A0A7424-BF21-429A-BC98-28F493F28EBA}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BA1" authorId="1" shapeId="0" xr:uid="{2F25E2B2-4969-42EF-A60C-61FB4FA85B6B}">
      <text>
        <r>
          <rPr>
            <sz val="11"/>
            <rFont val="Calibri"/>
            <family val="2"/>
          </rPr>
          <t>([Suggested Reatil Price]-[JLA Price with Dropship Charge])/[Suggested Reatil Price]</t>
        </r>
      </text>
    </comment>
    <comment ref="BC1" authorId="1" shapeId="0" xr:uid="{6A536D7E-099F-45CB-9B41-637069B7EC13}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1" shapeId="0" xr:uid="{D73BEADE-DACE-4790-B2C5-EC29D3CFD851}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<sst xmlns="http://schemas.openxmlformats.org/spreadsheetml/2006/main" count="476" uniqueCount="136">
  <si>
    <t>Brand</t>
  </si>
  <si>
    <t>Package Type</t>
  </si>
  <si>
    <t>Licensor</t>
  </si>
  <si>
    <t>Normal</t>
  </si>
  <si>
    <t>Comfort Spaces</t>
  </si>
  <si>
    <t>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</si>
  <si>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</si>
  <si>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</si>
  <si>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</si>
  <si>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</si>
  <si>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</si>
  <si>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</si>
  <si>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</si>
  <si>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</si>
  <si>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</si>
  <si>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</si>
  <si>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</si>
  <si>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</si>
  <si>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</si>
  <si>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</si>
  <si>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</si>
  <si>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</si>
  <si>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</si>
  <si>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</si>
  <si>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</si>
  <si>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</si>
  <si>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</si>
  <si>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</si>
  <si>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</si>
  <si>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</si>
  <si>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</si>
  <si>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</si>
  <si>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</si>
  <si>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</si>
  <si>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</si>
  <si>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</si>
  <si>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</si>
  <si>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</si>
  <si>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</si>
  <si>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</si>
  <si>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Royalty %</t>
  </si>
  <si>
    <t>Royalty $</t>
  </si>
  <si>
    <t>AVN %</t>
  </si>
  <si>
    <t>AVN $</t>
  </si>
  <si>
    <t>Total Load $</t>
  </si>
  <si>
    <t>LDP Cost with Load $</t>
  </si>
  <si>
    <t>JLA LDP MU%</t>
  </si>
  <si>
    <t>Suggested Retail Price</t>
  </si>
  <si>
    <t>Initial Markup %</t>
  </si>
  <si>
    <t>Total Quantity</t>
  </si>
  <si>
    <t>Total Cost</t>
  </si>
  <si>
    <t>Total Sales</t>
  </si>
  <si>
    <t>Marketing %</t>
  </si>
  <si>
    <t>Marketing $</t>
  </si>
  <si>
    <t>Freight Allowance %</t>
  </si>
  <si>
    <t>Freight Allowance $</t>
  </si>
  <si>
    <t>Price Quote for AMZ</t>
  </si>
  <si>
    <t>6302.32.2040</t>
  </si>
  <si>
    <t>UCCPM Price (Formula)</t>
  </si>
  <si>
    <t>SHEET/SHEET SET</t>
  </si>
  <si>
    <t>Material-Short</t>
  </si>
  <si>
    <t>67% polyester 33% rayon from bamboo, Solid</t>
    <phoneticPr fontId="9" type="noConversion"/>
  </si>
  <si>
    <t>Twin: 66x96"/20x30"(1)/39x75"+14"</t>
  </si>
  <si>
    <t>Twin XL : 66x102"/20x30"(1)/39x80"+14"</t>
  </si>
  <si>
    <t>FULL: 81x96"/20x30"(2)/54x75"+14"</t>
  </si>
  <si>
    <t>QUEEN: 90x102"/20x30"(2)/60x80"+14"</t>
  </si>
  <si>
    <t>KING: 108x102"/20x40"(2)/78x80"+14"</t>
  </si>
  <si>
    <t>Cal King: 108x102"/20x40"(2)/72x84"+14"</t>
  </si>
  <si>
    <t>Sage Green</t>
    <phoneticPr fontId="9" type="noConversion"/>
  </si>
  <si>
    <t xml:space="preserve">Light Grey </t>
    <phoneticPr fontId="9" type="noConversion"/>
  </si>
  <si>
    <t>Beige</t>
    <phoneticPr fontId="9" type="noConversion"/>
  </si>
  <si>
    <t>White</t>
    <phoneticPr fontId="9" type="noConversion"/>
  </si>
  <si>
    <t>Dark Grey</t>
    <phoneticPr fontId="9" type="noConversion"/>
  </si>
  <si>
    <t>022164521368</t>
  </si>
  <si>
    <t>022164521351</t>
  </si>
  <si>
    <t>022164521344</t>
  </si>
  <si>
    <t>022164521337</t>
  </si>
  <si>
    <t>022164521320</t>
  </si>
  <si>
    <t>022164521313</t>
  </si>
  <si>
    <t>022164521306</t>
  </si>
  <si>
    <t>022164521290</t>
  </si>
  <si>
    <t>022164521283</t>
  </si>
  <si>
    <t>022164521276</t>
  </si>
  <si>
    <t>022164521269</t>
  </si>
  <si>
    <t>022164521252</t>
  </si>
  <si>
    <t>022164521245</t>
  </si>
  <si>
    <t>022164521238</t>
  </si>
  <si>
    <t>022164521221</t>
  </si>
  <si>
    <t>022164521214</t>
  </si>
  <si>
    <t>022164521207</t>
  </si>
  <si>
    <t>022164521191</t>
  </si>
  <si>
    <t>022164521184</t>
  </si>
  <si>
    <t>022164521177</t>
  </si>
  <si>
    <t>022164521160</t>
  </si>
  <si>
    <t>022164521153</t>
  </si>
  <si>
    <t>022164521146</t>
  </si>
  <si>
    <t>022164521139</t>
  </si>
  <si>
    <t>022164521122</t>
  </si>
  <si>
    <t>022164521115</t>
  </si>
  <si>
    <t>022164521108</t>
  </si>
  <si>
    <t>022164521092</t>
  </si>
  <si>
    <t>022164521085</t>
  </si>
  <si>
    <t>022164521078</t>
  </si>
  <si>
    <t>Rayon Bamboo Blend|Rayon Bamboo Blend|Rayon Bamboo Blend</t>
    <phoneticPr fontId="9" type="noConversion"/>
  </si>
  <si>
    <t>67% polyester 33% rayon from bamboo 90gsm Solid Sheets Set</t>
    <phoneticPr fontId="9" type="noConversion"/>
  </si>
  <si>
    <t>Rayon Bamboo Blend Sheet Set</t>
    <phoneticPr fontId="9" type="noConversion"/>
  </si>
  <si>
    <t>CS20-1796-A</t>
    <phoneticPr fontId="11" type="noConversion"/>
  </si>
  <si>
    <t>CS20-1797-A</t>
  </si>
  <si>
    <t>CS20-1798-A</t>
  </si>
  <si>
    <t>CS20-1799-A</t>
  </si>
  <si>
    <t>CS20-1800-A</t>
  </si>
  <si>
    <t>CS20-1801-A</t>
  </si>
  <si>
    <t>CS20-1802-A</t>
  </si>
  <si>
    <t>CS20-1803-A</t>
  </si>
  <si>
    <t>CS20-1804-A</t>
  </si>
  <si>
    <t>CS20-1805-A</t>
  </si>
  <si>
    <t>CS20-1806-A</t>
  </si>
  <si>
    <t>CS20-1807-A</t>
  </si>
  <si>
    <t>CS20-1808-A</t>
  </si>
  <si>
    <t>CS20-1809-A</t>
  </si>
  <si>
    <t>CS20-1810-A</t>
  </si>
  <si>
    <t>CS20-1811-A</t>
  </si>
  <si>
    <t>CS20-1812-A</t>
  </si>
  <si>
    <t>CS20-1813-A</t>
  </si>
  <si>
    <t>CS20-1814-A</t>
  </si>
  <si>
    <t>CS20-1815-A</t>
  </si>
  <si>
    <t>CS20-1816-A</t>
  </si>
  <si>
    <t>CS20-1817-A</t>
  </si>
  <si>
    <t>CS20-1818-A</t>
  </si>
  <si>
    <t>CS20-1819-A</t>
  </si>
  <si>
    <t>CS20-1820-A</t>
  </si>
  <si>
    <t>CS20-1821-A</t>
  </si>
  <si>
    <t>CS20-1822-A</t>
  </si>
  <si>
    <t>CS20-1823-A</t>
  </si>
  <si>
    <t>CS20-1824-A</t>
  </si>
  <si>
    <t>CS20-1825-A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</si>
</sst>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 &quot;¥&quot;* #,##0.00_ ;_ &quot;¥&quot;* \-#,##0.00_ ;_ &quot;¥&quot;* &quot;-&quot;??_ ;_ @_ "/>
    <numFmt numFmtId="176" formatCode="_(&quot;$&quot;* #,##0.00_);_(&quot;$&quot;* \(#,##0.00\);_(&quot;$&quot;* &quot;-&quot;??_);_(@_)"/>
    <numFmt numFmtId="177" formatCode="&quot;$&quot;#,##0.00"/>
    <numFmt numFmtId="178" formatCode="[$$-409]#,##0.00;\-[$$-409]#,##0.00"/>
    <numFmt numFmtId="179" formatCode="[$-409]dd/mmm/yy;@"/>
    <numFmt numFmtId="180" formatCode="0.0"/>
    <numFmt numFmtId="181" formatCode="0.00000"/>
    <numFmt numFmtId="182" formatCode="_ \¥* #,##0.00_ ;_ \¥* \-#,##0.00_ ;_ \¥* &quot;-&quot;??_ ;_ @_ "/>
    <numFmt numFmtId="183" formatCode="_(* #,##0.00_);_(* \(#,##0.00\);_(* &quot;-&quot;??_);_(@_)"/>
    <numFmt numFmtId="190" formatCode="[$¥-804]#,##0.00"/>
  </numFmts>
  <fonts count="12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7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179" fontId="3" fillId="0" borderId="0"/>
    <xf numFmtId="9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9" fontId="3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0" fontId="3" fillId="0" borderId="0"/>
    <xf numFmtId="9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0" fontId="8" fillId="0" borderId="0"/>
    <xf numFmtId="0" fontId="8" fillId="0" borderId="0"/>
    <xf numFmtId="0" fontId="3" fillId="0" borderId="0"/>
    <xf numFmtId="182" fontId="8" fillId="0" borderId="0" applyFont="0" applyFill="0" applyBorder="0" applyAlignment="0" applyProtection="0">
      <alignment vertical="center"/>
    </xf>
    <xf numFmtId="178" fontId="3" fillId="0" borderId="0"/>
    <xf numFmtId="183" fontId="8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3" fillId="0" borderId="0"/>
    <xf numFmtId="0" fontId="3" fillId="0" borderId="0"/>
  </cellStyleXfs>
  <cellXfs count="50">
    <xf numFmtId="0" fontId="0" fillId="0" borderId="0" xfId="0"/>
    <xf numFmtId="0" fontId="2" fillId="0" borderId="0" xfId="4" applyAlignment="1">
      <alignment horizontal="center" wrapText="1"/>
    </xf>
    <xf numFmtId="0" fontId="2" fillId="0" borderId="0" xfId="4" applyAlignment="1">
      <alignment wrapText="1"/>
    </xf>
    <xf numFmtId="10" fontId="2" fillId="0" borderId="0" xfId="4" applyNumberFormat="1" applyAlignment="1">
      <alignment wrapText="1"/>
    </xf>
    <xf numFmtId="177" fontId="2" fillId="0" borderId="0" xfId="4" applyNumberFormat="1" applyAlignment="1">
      <alignment wrapText="1"/>
    </xf>
    <xf numFmtId="1" fontId="2" fillId="0" borderId="1" xfId="4" applyNumberFormat="1" applyBorder="1" applyAlignment="1">
      <alignment wrapText="1"/>
    </xf>
    <xf numFmtId="177" fontId="2" fillId="0" borderId="1" xfId="4" applyNumberFormat="1" applyBorder="1" applyAlignment="1">
      <alignment wrapText="1"/>
    </xf>
    <xf numFmtId="0" fontId="1" fillId="0" borderId="1" xfId="4" applyFont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0" fontId="6" fillId="5" borderId="1" xfId="4" applyFont="1" applyFill="1" applyBorder="1" applyAlignment="1">
      <alignment horizontal="center" wrapText="1"/>
    </xf>
    <xf numFmtId="0" fontId="6" fillId="6" borderId="1" xfId="4" applyFont="1" applyFill="1" applyBorder="1" applyAlignment="1">
      <alignment horizontal="center" wrapText="1"/>
    </xf>
    <xf numFmtId="0" fontId="1" fillId="6" borderId="1" xfId="4" applyFont="1" applyFill="1" applyBorder="1" applyAlignment="1">
      <alignment horizontal="center" wrapText="1"/>
    </xf>
    <xf numFmtId="177" fontId="1" fillId="7" borderId="2" xfId="4" applyNumberFormat="1" applyFont="1" applyFill="1" applyBorder="1" applyAlignment="1">
      <alignment horizontal="center" wrapText="1"/>
    </xf>
    <xf numFmtId="0" fontId="6" fillId="0" borderId="1" xfId="4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2" fontId="4" fillId="0" borderId="1" xfId="1" applyNumberFormat="1" applyFont="1" applyBorder="1" applyAlignment="1">
      <alignment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1" fillId="0" borderId="1" xfId="4" applyNumberFormat="1" applyFont="1" applyBorder="1" applyAlignment="1">
      <alignment horizontal="center" wrapText="1"/>
    </xf>
    <xf numFmtId="177" fontId="7" fillId="6" borderId="1" xfId="1" applyNumberFormat="1" applyFont="1" applyFill="1" applyBorder="1" applyAlignment="1">
      <alignment wrapText="1"/>
    </xf>
    <xf numFmtId="177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7" fontId="4" fillId="8" borderId="1" xfId="1" applyNumberFormat="1" applyFont="1" applyFill="1" applyBorder="1" applyAlignment="1">
      <alignment wrapText="1"/>
    </xf>
    <xf numFmtId="177" fontId="1" fillId="3" borderId="1" xfId="4" applyNumberFormat="1" applyFont="1" applyFill="1" applyBorder="1" applyAlignment="1">
      <alignment horizontal="center" wrapText="1"/>
    </xf>
    <xf numFmtId="0" fontId="2" fillId="0" borderId="1" xfId="4" applyBorder="1"/>
    <xf numFmtId="178" fontId="2" fillId="0" borderId="1" xfId="4" applyNumberFormat="1" applyBorder="1"/>
    <xf numFmtId="1" fontId="2" fillId="2" borderId="1" xfId="4" applyNumberFormat="1" applyFill="1" applyBorder="1"/>
    <xf numFmtId="177" fontId="2" fillId="2" borderId="1" xfId="4" applyNumberFormat="1" applyFill="1" applyBorder="1"/>
    <xf numFmtId="10" fontId="2" fillId="0" borderId="1" xfId="4" applyNumberFormat="1" applyBorder="1"/>
    <xf numFmtId="177" fontId="2" fillId="2" borderId="1" xfId="4" applyNumberFormat="1" applyFill="1" applyBorder="1" applyAlignment="1">
      <alignment wrapText="1"/>
    </xf>
    <xf numFmtId="10" fontId="0" fillId="2" borderId="1" xfId="5" applyNumberFormat="1" applyFont="1" applyFill="1" applyBorder="1" applyAlignment="1"/>
    <xf numFmtId="0" fontId="2" fillId="0" borderId="1" xfId="4" applyBorder="1" applyAlignment="1">
      <alignment horizontal="center" wrapText="1"/>
    </xf>
    <xf numFmtId="0" fontId="2" fillId="0" borderId="1" xfId="4" applyBorder="1" applyAlignment="1">
      <alignment wrapText="1"/>
    </xf>
    <xf numFmtId="177" fontId="2" fillId="0" borderId="2" xfId="4" applyNumberFormat="1" applyBorder="1" applyAlignment="1">
      <alignment wrapText="1"/>
    </xf>
    <xf numFmtId="2" fontId="2" fillId="0" borderId="1" xfId="4" applyNumberFormat="1" applyBorder="1" applyAlignment="1">
      <alignment wrapText="1"/>
    </xf>
    <xf numFmtId="10" fontId="2" fillId="0" borderId="1" xfId="4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2" fontId="2" fillId="0" borderId="0" xfId="4" applyNumberFormat="1" applyAlignment="1">
      <alignment wrapText="1"/>
    </xf>
    <xf numFmtId="1" fontId="2" fillId="0" borderId="0" xfId="4" applyNumberFormat="1" applyAlignment="1">
      <alignment wrapText="1"/>
    </xf>
    <xf numFmtId="2" fontId="7" fillId="4" borderId="1" xfId="1" applyNumberFormat="1" applyFont="1" applyFill="1" applyBorder="1" applyAlignment="1">
      <alignment wrapText="1"/>
    </xf>
    <xf numFmtId="2" fontId="0" fillId="2" borderId="1" xfId="0" applyNumberFormat="1" applyFill="1" applyBorder="1" applyAlignment="1">
      <alignment wrapText="1"/>
    </xf>
    <xf numFmtId="180" fontId="1" fillId="0" borderId="1" xfId="4" applyNumberFormat="1" applyFont="1" applyBorder="1" applyAlignment="1">
      <alignment horizontal="center" wrapText="1"/>
    </xf>
    <xf numFmtId="180" fontId="2" fillId="0" borderId="1" xfId="4" applyNumberFormat="1" applyBorder="1" applyAlignment="1">
      <alignment wrapText="1"/>
    </xf>
    <xf numFmtId="180" fontId="2" fillId="0" borderId="0" xfId="4" applyNumberFormat="1" applyAlignment="1">
      <alignment wrapText="1"/>
    </xf>
    <xf numFmtId="181" fontId="2" fillId="2" borderId="1" xfId="4" applyNumberFormat="1" applyFill="1" applyBorder="1" applyAlignment="1">
      <alignment wrapText="1"/>
    </xf>
    <xf numFmtId="181" fontId="7" fillId="0" borderId="1" xfId="1" applyNumberFormat="1" applyFont="1" applyBorder="1" applyAlignment="1">
      <alignment wrapText="1"/>
    </xf>
    <xf numFmtId="181" fontId="2" fillId="0" borderId="0" xfId="4" applyNumberFormat="1" applyAlignment="1">
      <alignment wrapText="1"/>
    </xf>
    <xf numFmtId="0" fontId="2" fillId="6" borderId="1" xfId="12" applyFont="1" applyFill="1" applyBorder="1" applyAlignment="1">
      <alignment horizontal="center" vertical="center" wrapText="1"/>
    </xf>
    <xf numFmtId="190" fontId="3" fillId="6" borderId="1" xfId="24" applyNumberFormat="1" applyFont="1" applyFill="1" applyBorder="1" applyAlignment="1">
      <alignment horizontal="center" vertical="center"/>
    </xf>
  </cellXfs>
  <cellStyles count="27">
    <cellStyle name="Currency 2 2 2" xfId="8" xr:uid="{C2EF2C26-C451-44C1-B6BC-05E871A7681D}"/>
    <cellStyle name="Currency 5 3" xfId="13" xr:uid="{1F8901A8-212A-4CDC-9D31-4E211182FE6B}"/>
    <cellStyle name="Currency_Sheet1" xfId="20" xr:uid="{687F370F-04BB-4E6F-8070-B898D9B7E1E8}"/>
    <cellStyle name="Normal 2" xfId="4" xr:uid="{A726E472-5091-4176-87EE-43E00D126BFD}"/>
    <cellStyle name="Normal 2 18 2" xfId="1" xr:uid="{1BA08453-9F65-454B-A4A0-7177E70831F2}"/>
    <cellStyle name="Normal 2 31 2" xfId="17" xr:uid="{B02790C6-79DD-4C5E-9745-E57C44E4E0E4}"/>
    <cellStyle name="Normal 29 2" xfId="18" xr:uid="{CC44852A-A729-4570-A93C-92FCE3037169}"/>
    <cellStyle name="Normal 29 3" xfId="11" xr:uid="{E4575BCC-1F3D-4D15-9081-0A83426C9470}"/>
    <cellStyle name="Normal 293" xfId="19" xr:uid="{A05445C1-D68B-42EA-A391-5DC58AB53843}"/>
    <cellStyle name="Normal 35" xfId="6" xr:uid="{0C70E6D3-78F0-4522-8A03-1830168E43CB}"/>
    <cellStyle name="Normal_2010 NY-showroom sheet set for JCP 0330" xfId="25" xr:uid="{5457B2A0-E5B0-41B5-A6A6-744F07511610}"/>
    <cellStyle name="Percent 2" xfId="5" xr:uid="{832D11BF-67D6-4668-B213-728A38DC2251}"/>
    <cellStyle name="Percent 2 2 2" xfId="7" xr:uid="{440AF2CE-86DB-4897-867E-BEC824EF2DDA}"/>
    <cellStyle name="Percent 7 2" xfId="15" xr:uid="{1FAFE2A7-4B32-470E-BB11-75871419E2FE}"/>
    <cellStyle name="Style 1" xfId="3" xr:uid="{F4609D05-B161-47A5-8040-F8D4BA086F06}"/>
    <cellStyle name="Style 1 2" xfId="14" xr:uid="{12F4F7C8-2AF4-4ECE-B508-77D0F784765F}"/>
    <cellStyle name="百分比 2" xfId="10" xr:uid="{4F5A8048-CF39-4A6E-B3F8-FF3336D6FF3C}"/>
    <cellStyle name="百分比 3" xfId="23" xr:uid="{BCF4CD18-E038-4E10-8334-E6A5F85BFD75}"/>
    <cellStyle name="常规" xfId="0" builtinId="0"/>
    <cellStyle name="常规 2" xfId="12" xr:uid="{288722F3-AA4B-400C-B0D2-6E77E205F7BD}"/>
    <cellStyle name="常规 3" xfId="24" xr:uid="{4A39F590-C449-4961-9FB6-BFF50CE4E7D2}"/>
    <cellStyle name="货币 2" xfId="16" xr:uid="{435C0053-9BCD-4684-8109-7C8080BB8927}"/>
    <cellStyle name="千位分隔 2" xfId="22" xr:uid="{CA1952AF-9628-4E14-AC5C-682FCCE89EBF}"/>
    <cellStyle name="样式 1 2" xfId="2" xr:uid="{DC9B73B6-A1E9-48DB-83A0-64D6E1D16DDF}"/>
    <cellStyle name="样式 1 2 2" xfId="26" xr:uid="{E578FB85-3483-496D-82F7-A02DC44D42B5}"/>
    <cellStyle name="样式 1 2 2 5" xfId="21" xr:uid="{59A5AB7F-4415-4FAF-9229-E8BA424A6E25}"/>
    <cellStyle name="样式 1 5" xfId="9" xr:uid="{DDB5C0FA-A73B-4D02-BAA7-9CEB24CD27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rah.chen/AppData/Local/Microsoft/Windows/Temporary%20Internet%20Files/Content.Outlook/RBUPAN03/Window%20Pane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dingxiaoping\Local%20Settings\Temporary%20Internet%20Files\Content.IE5\K9AN0PEF\files\TARGET\FORMS\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Lard%20-%20Design\Customs%20Memo\Master%20Copy%20Quote%20Sheet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guyinghua\Local%20Settings\Temporary%20Internet%20Files\OLK97\Copy%20of%20JLA%20-%20SEPT$%20NEW%20SILK%20ESSENCE%20BLNKTS%205%2003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1">
        <row r="1">
          <cell r="D1" t="str">
            <v>CAN</v>
          </cell>
        </row>
      </sheetData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8F372-EFAA-41F8-9C80-45E8737C1F03}">
  <dimension ref="A1:BD32"/>
  <sheetViews>
    <sheetView tabSelected="1" topLeftCell="K1" zoomScale="99" zoomScaleNormal="99" workbookViewId="0">
      <selection activeCell="L12" sqref="L12"/>
    </sheetView>
  </sheetViews>
  <sheetFormatPr defaultColWidth="9.140625" defaultRowHeight="15"/>
  <cols>
    <col min="1" max="1" width="10.140625" style="1" customWidth="1"/>
    <col min="2" max="2" width="7.140625" style="2" customWidth="1"/>
    <col min="3" max="3" width="8.42578125" style="2" customWidth="1"/>
    <col min="4" max="4" width="14.85546875" style="2" customWidth="1"/>
    <col min="5" max="5" width="9.85546875" style="2" customWidth="1"/>
    <col min="6" max="6" width="15.5703125" style="2" customWidth="1"/>
    <col min="7" max="7" width="35.42578125" style="2" customWidth="1"/>
    <col min="8" max="8" width="59.42578125" style="2" customWidth="1"/>
    <col min="9" max="9" width="24.5703125" style="2" customWidth="1"/>
    <col min="10" max="10" width="35.42578125" style="2" customWidth="1"/>
    <col min="11" max="11" width="40.5703125" style="2" customWidth="1"/>
    <col min="12" max="12" width="37.28515625" style="2" customWidth="1"/>
    <col min="13" max="13" width="10.85546875" style="2" customWidth="1"/>
    <col min="14" max="14" width="14.28515625" style="2" customWidth="1"/>
    <col min="15" max="15" width="16.140625" style="2" customWidth="1"/>
    <col min="16" max="17" width="8.85546875" style="2" customWidth="1"/>
    <col min="18" max="18" width="8.5703125" style="4" customWidth="1"/>
    <col min="19" max="19" width="9.42578125" style="2" customWidth="1"/>
    <col min="20" max="20" width="8.140625" style="44" customWidth="1"/>
    <col min="21" max="21" width="8.7109375" style="44" customWidth="1"/>
    <col min="22" max="22" width="7.140625" style="44" customWidth="1"/>
    <col min="23" max="23" width="9" style="38" customWidth="1"/>
    <col min="24" max="24" width="6.28515625" style="39" customWidth="1"/>
    <col min="25" max="25" width="10" style="47" customWidth="1"/>
    <col min="26" max="26" width="10" style="38" customWidth="1"/>
    <col min="27" max="27" width="9.85546875" style="39" customWidth="1"/>
    <col min="28" max="28" width="7.85546875" style="2" customWidth="1"/>
    <col min="29" max="29" width="8.85546875" style="4" customWidth="1"/>
    <col min="30" max="30" width="13.42578125" style="2" customWidth="1"/>
    <col min="31" max="31" width="8.42578125" style="3" customWidth="1"/>
    <col min="32" max="32" width="9" style="4" customWidth="1"/>
    <col min="33" max="33" width="8.42578125" style="4" customWidth="1"/>
    <col min="34" max="34" width="7.85546875" style="3" customWidth="1"/>
    <col min="35" max="35" width="8.28515625" style="4" customWidth="1"/>
    <col min="36" max="36" width="11.5703125" style="3" customWidth="1"/>
    <col min="37" max="37" width="10.85546875" style="4" customWidth="1"/>
    <col min="38" max="38" width="11.5703125" style="3" customWidth="1"/>
    <col min="39" max="39" width="10.85546875" style="4" customWidth="1"/>
    <col min="40" max="40" width="8.140625" style="3" customWidth="1"/>
    <col min="41" max="41" width="9.28515625" style="4" customWidth="1"/>
    <col min="42" max="42" width="8.140625" style="3" customWidth="1"/>
    <col min="43" max="43" width="9.28515625" style="4" customWidth="1"/>
    <col min="44" max="44" width="8.140625" style="3" customWidth="1"/>
    <col min="45" max="45" width="9.28515625" style="4" customWidth="1"/>
    <col min="46" max="46" width="8.140625" style="3" customWidth="1"/>
    <col min="47" max="47" width="9.28515625" style="4" customWidth="1"/>
    <col min="48" max="48" width="7.85546875" style="4" customWidth="1"/>
    <col min="49" max="49" width="9.5703125" style="4" customWidth="1"/>
    <col min="50" max="50" width="7.7109375" style="4" customWidth="1"/>
    <col min="51" max="51" width="12.140625" style="4" customWidth="1"/>
    <col min="52" max="52" width="9.140625" style="2" customWidth="1"/>
    <col min="53" max="53" width="12.7109375" style="2" customWidth="1"/>
    <col min="54" max="54" width="9.140625" style="2"/>
    <col min="55" max="55" width="11.5703125" style="4" customWidth="1"/>
    <col min="56" max="56" width="15" style="4" customWidth="1"/>
    <col min="57" max="16384" width="9.140625" style="2"/>
  </cols>
  <sheetData>
    <row r="1" spans="1:56" ht="68.099999999999994" customHeight="1">
      <c r="A1" s="7" t="s">
        <v>6</v>
      </c>
      <c r="B1" s="7" t="s">
        <v>7</v>
      </c>
      <c r="C1" s="8" t="s">
        <v>8</v>
      </c>
      <c r="D1" s="9" t="s">
        <v>0</v>
      </c>
      <c r="E1" s="9" t="s">
        <v>2</v>
      </c>
      <c r="F1" s="10" t="s">
        <v>9</v>
      </c>
      <c r="G1" s="8" t="s">
        <v>10</v>
      </c>
      <c r="H1" s="11" t="s">
        <v>11</v>
      </c>
      <c r="I1" s="11" t="s">
        <v>12</v>
      </c>
      <c r="J1" s="11" t="s">
        <v>13</v>
      </c>
      <c r="K1" s="11" t="s">
        <v>60</v>
      </c>
      <c r="L1" s="11" t="s">
        <v>14</v>
      </c>
      <c r="M1" s="11" t="s">
        <v>15</v>
      </c>
      <c r="N1" s="8" t="s">
        <v>16</v>
      </c>
      <c r="O1" s="8" t="s">
        <v>17</v>
      </c>
      <c r="P1" s="11" t="s">
        <v>18</v>
      </c>
      <c r="Q1" s="40" t="s">
        <v>58</v>
      </c>
      <c r="R1" s="12" t="s">
        <v>19</v>
      </c>
      <c r="S1" s="13" t="s">
        <v>1</v>
      </c>
      <c r="T1" s="42" t="s">
        <v>20</v>
      </c>
      <c r="U1" s="42" t="s">
        <v>21</v>
      </c>
      <c r="V1" s="42" t="s">
        <v>22</v>
      </c>
      <c r="W1" s="14" t="s">
        <v>23</v>
      </c>
      <c r="X1" s="15" t="s">
        <v>24</v>
      </c>
      <c r="Y1" s="46" t="s">
        <v>25</v>
      </c>
      <c r="Z1" s="16" t="s">
        <v>26</v>
      </c>
      <c r="AA1" s="17" t="s">
        <v>27</v>
      </c>
      <c r="AB1" s="7" t="s">
        <v>28</v>
      </c>
      <c r="AC1" s="18" t="s">
        <v>29</v>
      </c>
      <c r="AD1" s="7" t="s">
        <v>30</v>
      </c>
      <c r="AE1" s="19" t="s">
        <v>31</v>
      </c>
      <c r="AF1" s="20" t="s">
        <v>32</v>
      </c>
      <c r="AG1" s="18" t="s">
        <v>33</v>
      </c>
      <c r="AH1" s="19" t="s">
        <v>34</v>
      </c>
      <c r="AI1" s="18" t="s">
        <v>35</v>
      </c>
      <c r="AJ1" s="19" t="s">
        <v>36</v>
      </c>
      <c r="AK1" s="18" t="s">
        <v>37</v>
      </c>
      <c r="AL1" s="19" t="s">
        <v>38</v>
      </c>
      <c r="AM1" s="18" t="s">
        <v>39</v>
      </c>
      <c r="AN1" s="19" t="s">
        <v>52</v>
      </c>
      <c r="AO1" s="18" t="s">
        <v>53</v>
      </c>
      <c r="AP1" s="19" t="s">
        <v>54</v>
      </c>
      <c r="AQ1" s="18" t="s">
        <v>55</v>
      </c>
      <c r="AR1" s="19" t="s">
        <v>40</v>
      </c>
      <c r="AS1" s="18" t="s">
        <v>41</v>
      </c>
      <c r="AT1" s="19" t="s">
        <v>42</v>
      </c>
      <c r="AU1" s="18" t="s">
        <v>43</v>
      </c>
      <c r="AV1" s="18" t="s">
        <v>44</v>
      </c>
      <c r="AW1" s="21" t="s">
        <v>45</v>
      </c>
      <c r="AX1" s="22" t="s">
        <v>46</v>
      </c>
      <c r="AY1" s="23" t="s">
        <v>56</v>
      </c>
      <c r="AZ1" s="24" t="s">
        <v>47</v>
      </c>
      <c r="BA1" s="22" t="s">
        <v>48</v>
      </c>
      <c r="BB1" s="7" t="s">
        <v>49</v>
      </c>
      <c r="BC1" s="18" t="s">
        <v>50</v>
      </c>
      <c r="BD1" s="18" t="s">
        <v>51</v>
      </c>
    </row>
    <row r="2" spans="1:56" ht="15" customHeight="1">
      <c r="A2" s="32">
        <v>1</v>
      </c>
      <c r="B2" s="33"/>
      <c r="C2" s="33"/>
      <c r="D2" s="25" t="s">
        <v>4</v>
      </c>
      <c r="E2" s="25"/>
      <c r="F2" s="25" t="s">
        <v>59</v>
      </c>
      <c r="G2" s="26" t="s">
        <v>103</v>
      </c>
      <c r="H2" s="25" t="s">
        <v>104</v>
      </c>
      <c r="I2" s="26" t="s">
        <v>105</v>
      </c>
      <c r="J2" s="25" t="s">
        <v>61</v>
      </c>
      <c r="K2" s="25" t="s">
        <v>61</v>
      </c>
      <c r="L2" s="33" t="s">
        <v>62</v>
      </c>
      <c r="M2" s="33" t="s">
        <v>68</v>
      </c>
      <c r="N2" s="49" t="s">
        <v>106</v>
      </c>
      <c r="O2" s="48" t="s">
        <v>102</v>
      </c>
      <c r="P2" s="25" t="s">
        <v>5</v>
      </c>
      <c r="Q2" s="41">
        <v>5.27</v>
      </c>
      <c r="R2" s="34">
        <v>5.55</v>
      </c>
      <c r="S2" s="25" t="s">
        <v>3</v>
      </c>
      <c r="T2" s="43">
        <v>48</v>
      </c>
      <c r="U2" s="43">
        <v>30</v>
      </c>
      <c r="V2" s="43">
        <v>14</v>
      </c>
      <c r="W2" s="35">
        <v>4.6500000000000004</v>
      </c>
      <c r="X2" s="5">
        <v>4</v>
      </c>
      <c r="Y2" s="45">
        <f>IF(T2="","",T2*U2*V2/1000000)</f>
        <v>2.0160000000000001E-2</v>
      </c>
      <c r="Z2" s="35">
        <v>56</v>
      </c>
      <c r="AA2" s="27">
        <f>IF(X2="","",Z2/Y2*X2)</f>
        <v>11111</v>
      </c>
      <c r="AB2" s="33">
        <v>3000</v>
      </c>
      <c r="AC2" s="30">
        <f>IF(ISERROR(AB2/AA2),"",AB2/AA2)</f>
        <v>0.27</v>
      </c>
      <c r="AD2" s="33" t="s">
        <v>57</v>
      </c>
      <c r="AE2" s="36">
        <v>0.41399999999999998</v>
      </c>
      <c r="AF2" s="30">
        <f t="shared" ref="AF2:AF31" si="0">IF(ISERROR(R2*AE2),"",R2*AE2)</f>
        <v>2.2999999999999998</v>
      </c>
      <c r="AG2" s="30">
        <f t="shared" ref="AG2:AG31" si="1">IF(ISERROR(R2+AC2+AF2),"",R2+AC2+AF2)</f>
        <v>8.1199999999999992</v>
      </c>
      <c r="AH2" s="29">
        <v>0.05</v>
      </c>
      <c r="AI2" s="30">
        <f t="shared" ref="AI2:AI31" si="2">IF(ISERROR(AY2*AH2),"",AY2*AH2)</f>
        <v>0.75</v>
      </c>
      <c r="AJ2" s="36">
        <v>0</v>
      </c>
      <c r="AK2" s="28">
        <f t="shared" ref="AK2:AK31" si="3">IF(ISERROR(AY2*AJ2),"",AY2*AJ2)</f>
        <v>0</v>
      </c>
      <c r="AL2" s="36">
        <v>0.1</v>
      </c>
      <c r="AM2" s="30">
        <f t="shared" ref="AM2:AM31" si="4">IF(ISERROR(AY2*AL2),"",AY2*AL2)</f>
        <v>1.5</v>
      </c>
      <c r="AN2" s="36">
        <v>0.155</v>
      </c>
      <c r="AO2" s="28">
        <f>IF(ISERROR(AY2*AN2),"",AY2*AN2)</f>
        <v>2.3199999999999998</v>
      </c>
      <c r="AP2" s="36">
        <v>0.06</v>
      </c>
      <c r="AQ2" s="28">
        <f>IF(ISERROR(AY2*AP2),"",AY2*AP2)</f>
        <v>0.9</v>
      </c>
      <c r="AR2" s="36">
        <v>0</v>
      </c>
      <c r="AS2" s="28">
        <f>IF(ISERROR(AY2*AR2),"",AY2*AR2)</f>
        <v>0</v>
      </c>
      <c r="AT2" s="36">
        <v>0</v>
      </c>
      <c r="AU2" s="28">
        <f t="shared" ref="AU2:AU31" si="5">IF(ISERROR(R2*AT2),"",R2*AT2)</f>
        <v>0</v>
      </c>
      <c r="AV2" s="28">
        <f>IF(ISERROR(AI2+AK2+AM2+AO2+AQ2+AS2+AU2),"",AI2+AK2+AM2+AO2+AQ2+AS2+AU2)</f>
        <v>5.47</v>
      </c>
      <c r="AW2" s="30">
        <f t="shared" ref="AW2:AW31" si="6">IF(ISERROR(AG2+AV2),"",AG2+AV2)</f>
        <v>13.59</v>
      </c>
      <c r="AX2" s="37">
        <f t="shared" ref="AX2:AX31" si="7">IF(ISERROR((AY2-AW2)/AY2),"",(AY2-AW2)/AY2)</f>
        <v>9.0999999999999998E-2</v>
      </c>
      <c r="AY2" s="6">
        <v>14.95</v>
      </c>
      <c r="AZ2" s="6">
        <v>24.99</v>
      </c>
      <c r="BA2" s="31">
        <f>IF(ISERROR((AZ2-AY2)/AZ2),"",(AZ2-AY2)/AZ2)</f>
        <v>0.40179999999999999</v>
      </c>
      <c r="BB2" s="5"/>
      <c r="BC2" s="28">
        <f t="shared" ref="BC2:BC31" si="8">IF(ISERROR(AW2*BB2),"",AW2*BB2)</f>
        <v>0</v>
      </c>
      <c r="BD2" s="30">
        <f t="shared" ref="BD2:BD31" si="9">IF(ISERROR(AY2*BB2),"",AY2*BB2)</f>
        <v>0</v>
      </c>
    </row>
    <row r="3" spans="1:56" ht="15" customHeight="1">
      <c r="A3" s="32">
        <v>2</v>
      </c>
      <c r="B3" s="33"/>
      <c r="C3" s="33"/>
      <c r="D3" s="25" t="s">
        <v>4</v>
      </c>
      <c r="E3" s="25"/>
      <c r="F3" s="25" t="s">
        <v>59</v>
      </c>
      <c r="G3" s="26" t="s">
        <v>103</v>
      </c>
      <c r="H3" s="25" t="s">
        <v>104</v>
      </c>
      <c r="I3" s="26" t="s">
        <v>105</v>
      </c>
      <c r="J3" s="25" t="s">
        <v>61</v>
      </c>
      <c r="K3" s="25" t="s">
        <v>61</v>
      </c>
      <c r="L3" s="33" t="s">
        <v>63</v>
      </c>
      <c r="M3" s="33" t="s">
        <v>68</v>
      </c>
      <c r="N3" s="49" t="s">
        <v>107</v>
      </c>
      <c r="O3" s="48" t="s">
        <v>101</v>
      </c>
      <c r="P3" s="25" t="s">
        <v>5</v>
      </c>
      <c r="Q3" s="41">
        <v>5.36</v>
      </c>
      <c r="R3" s="34">
        <v>5.65</v>
      </c>
      <c r="S3" s="25" t="s">
        <v>3</v>
      </c>
      <c r="T3" s="43">
        <v>48</v>
      </c>
      <c r="U3" s="43">
        <v>30</v>
      </c>
      <c r="V3" s="43">
        <v>14</v>
      </c>
      <c r="W3" s="35">
        <v>4.8499999999999996</v>
      </c>
      <c r="X3" s="5">
        <v>4</v>
      </c>
      <c r="Y3" s="45">
        <f t="shared" ref="Y3:Y31" si="10">IF(T3="","",T3*U3*V3/1000000)</f>
        <v>2.0160000000000001E-2</v>
      </c>
      <c r="Z3" s="35">
        <v>56</v>
      </c>
      <c r="AA3" s="27">
        <f t="shared" ref="AA3:AA31" si="11">IF(X3="","",Z3/Y3*X3)</f>
        <v>11111</v>
      </c>
      <c r="AB3" s="33">
        <v>3000</v>
      </c>
      <c r="AC3" s="30">
        <f t="shared" ref="AC3:AC31" si="12">IF(ISERROR(AB3/AA3),"",AB3/AA3)</f>
        <v>0.27</v>
      </c>
      <c r="AD3" s="33" t="s">
        <v>57</v>
      </c>
      <c r="AE3" s="36">
        <v>0.41399999999999998</v>
      </c>
      <c r="AF3" s="30">
        <f t="shared" si="0"/>
        <v>2.34</v>
      </c>
      <c r="AG3" s="30">
        <f t="shared" si="1"/>
        <v>8.26</v>
      </c>
      <c r="AH3" s="29">
        <v>0.05</v>
      </c>
      <c r="AI3" s="30">
        <f t="shared" si="2"/>
        <v>0.78</v>
      </c>
      <c r="AJ3" s="36">
        <v>0</v>
      </c>
      <c r="AK3" s="28">
        <f t="shared" si="3"/>
        <v>0</v>
      </c>
      <c r="AL3" s="36">
        <v>0.1</v>
      </c>
      <c r="AM3" s="30">
        <f t="shared" si="4"/>
        <v>1.55</v>
      </c>
      <c r="AN3" s="36">
        <v>0.155</v>
      </c>
      <c r="AO3" s="28">
        <f t="shared" ref="AO3:AO31" si="13">IF(ISERROR(AY3*AN3),"",AY3*AN3)</f>
        <v>2.4</v>
      </c>
      <c r="AP3" s="36">
        <v>0.06</v>
      </c>
      <c r="AQ3" s="28">
        <f t="shared" ref="AQ3:AQ31" si="14">IF(ISERROR(AY3*AP3),"",AY3*AP3)</f>
        <v>0.93</v>
      </c>
      <c r="AR3" s="36">
        <v>0</v>
      </c>
      <c r="AS3" s="28">
        <f t="shared" ref="AS3:AS31" si="15">IF(ISERROR(AY3*AR3),"",AY3*AR3)</f>
        <v>0</v>
      </c>
      <c r="AT3" s="36">
        <v>0</v>
      </c>
      <c r="AU3" s="28">
        <f t="shared" si="5"/>
        <v>0</v>
      </c>
      <c r="AV3" s="28">
        <f t="shared" ref="AV3:AV31" si="16">IF(ISERROR(AI3+AK3+AM3+AO3+AQ3+AS3+AU3),"",AI3+AK3+AM3+AO3+AQ3+AS3+AU3)</f>
        <v>5.66</v>
      </c>
      <c r="AW3" s="30">
        <f t="shared" si="6"/>
        <v>13.92</v>
      </c>
      <c r="AX3" s="37">
        <f t="shared" si="7"/>
        <v>0.1019</v>
      </c>
      <c r="AY3" s="6">
        <v>15.5</v>
      </c>
      <c r="AZ3" s="6">
        <v>25.99</v>
      </c>
      <c r="BA3" s="31">
        <f t="shared" ref="BA3:BA31" si="17">IF(ISERROR((AZ3-AY3)/AZ3),"",(AZ3-AY3)/AZ3)</f>
        <v>0.40360000000000001</v>
      </c>
      <c r="BB3" s="5"/>
      <c r="BC3" s="28">
        <f t="shared" si="8"/>
        <v>0</v>
      </c>
      <c r="BD3" s="30">
        <f t="shared" si="9"/>
        <v>0</v>
      </c>
    </row>
    <row r="4" spans="1:56" ht="15" customHeight="1">
      <c r="A4" s="32">
        <v>3</v>
      </c>
      <c r="B4" s="33"/>
      <c r="C4" s="33"/>
      <c r="D4" s="25" t="s">
        <v>4</v>
      </c>
      <c r="E4" s="25"/>
      <c r="F4" s="25" t="s">
        <v>59</v>
      </c>
      <c r="G4" s="26" t="s">
        <v>103</v>
      </c>
      <c r="H4" s="25" t="s">
        <v>104</v>
      </c>
      <c r="I4" s="26" t="s">
        <v>105</v>
      </c>
      <c r="J4" s="25" t="s">
        <v>61</v>
      </c>
      <c r="K4" s="25" t="s">
        <v>61</v>
      </c>
      <c r="L4" s="33" t="s">
        <v>64</v>
      </c>
      <c r="M4" s="33" t="s">
        <v>68</v>
      </c>
      <c r="N4" s="49" t="s">
        <v>108</v>
      </c>
      <c r="O4" s="48" t="s">
        <v>100</v>
      </c>
      <c r="P4" s="25" t="s">
        <v>5</v>
      </c>
      <c r="Q4" s="41">
        <v>6.55</v>
      </c>
      <c r="R4" s="34">
        <v>6.9</v>
      </c>
      <c r="S4" s="25" t="s">
        <v>3</v>
      </c>
      <c r="T4" s="43">
        <v>48</v>
      </c>
      <c r="U4" s="43">
        <v>30</v>
      </c>
      <c r="V4" s="43">
        <v>16</v>
      </c>
      <c r="W4" s="35">
        <v>5.78</v>
      </c>
      <c r="X4" s="5">
        <v>4</v>
      </c>
      <c r="Y4" s="45">
        <f t="shared" si="10"/>
        <v>2.3040000000000001E-2</v>
      </c>
      <c r="Z4" s="35">
        <v>56</v>
      </c>
      <c r="AA4" s="27">
        <f t="shared" si="11"/>
        <v>9722</v>
      </c>
      <c r="AB4" s="33">
        <v>3000</v>
      </c>
      <c r="AC4" s="30">
        <f t="shared" si="12"/>
        <v>0.31</v>
      </c>
      <c r="AD4" s="33" t="s">
        <v>57</v>
      </c>
      <c r="AE4" s="36">
        <v>0.41399999999999998</v>
      </c>
      <c r="AF4" s="30">
        <f t="shared" si="0"/>
        <v>2.86</v>
      </c>
      <c r="AG4" s="30">
        <f t="shared" si="1"/>
        <v>10.07</v>
      </c>
      <c r="AH4" s="29">
        <v>0.05</v>
      </c>
      <c r="AI4" s="30">
        <f t="shared" si="2"/>
        <v>0.92</v>
      </c>
      <c r="AJ4" s="36">
        <v>0</v>
      </c>
      <c r="AK4" s="28">
        <f t="shared" si="3"/>
        <v>0</v>
      </c>
      <c r="AL4" s="36">
        <v>0.1</v>
      </c>
      <c r="AM4" s="30">
        <f t="shared" si="4"/>
        <v>1.84</v>
      </c>
      <c r="AN4" s="36">
        <v>0.155</v>
      </c>
      <c r="AO4" s="28">
        <f t="shared" si="13"/>
        <v>2.85</v>
      </c>
      <c r="AP4" s="36">
        <v>0.06</v>
      </c>
      <c r="AQ4" s="28">
        <f t="shared" si="14"/>
        <v>1.1000000000000001</v>
      </c>
      <c r="AR4" s="36">
        <v>0</v>
      </c>
      <c r="AS4" s="28">
        <f t="shared" si="15"/>
        <v>0</v>
      </c>
      <c r="AT4" s="36">
        <v>0</v>
      </c>
      <c r="AU4" s="28">
        <f t="shared" si="5"/>
        <v>0</v>
      </c>
      <c r="AV4" s="28">
        <f t="shared" si="16"/>
        <v>6.71</v>
      </c>
      <c r="AW4" s="30">
        <f t="shared" si="6"/>
        <v>16.78</v>
      </c>
      <c r="AX4" s="37">
        <f t="shared" si="7"/>
        <v>8.7999999999999995E-2</v>
      </c>
      <c r="AY4" s="6">
        <v>18.399999999999999</v>
      </c>
      <c r="AZ4" s="6">
        <v>29.99</v>
      </c>
      <c r="BA4" s="31">
        <f t="shared" si="17"/>
        <v>0.38650000000000001</v>
      </c>
      <c r="BB4" s="5"/>
      <c r="BC4" s="28">
        <f t="shared" si="8"/>
        <v>0</v>
      </c>
      <c r="BD4" s="30">
        <f t="shared" si="9"/>
        <v>0</v>
      </c>
    </row>
    <row r="5" spans="1:56" ht="15" customHeight="1">
      <c r="A5" s="32">
        <v>4</v>
      </c>
      <c r="B5" s="33"/>
      <c r="C5" s="33"/>
      <c r="D5" s="25" t="s">
        <v>4</v>
      </c>
      <c r="E5" s="25"/>
      <c r="F5" s="25" t="s">
        <v>59</v>
      </c>
      <c r="G5" s="26" t="s">
        <v>103</v>
      </c>
      <c r="H5" s="25" t="s">
        <v>104</v>
      </c>
      <c r="I5" s="26" t="s">
        <v>105</v>
      </c>
      <c r="J5" s="25" t="s">
        <v>61</v>
      </c>
      <c r="K5" s="25" t="s">
        <v>61</v>
      </c>
      <c r="L5" s="33" t="s">
        <v>65</v>
      </c>
      <c r="M5" s="33" t="s">
        <v>68</v>
      </c>
      <c r="N5" s="49" t="s">
        <v>109</v>
      </c>
      <c r="O5" s="48" t="s">
        <v>99</v>
      </c>
      <c r="P5" s="25" t="s">
        <v>5</v>
      </c>
      <c r="Q5" s="41">
        <v>7.04</v>
      </c>
      <c r="R5" s="34">
        <v>7.42</v>
      </c>
      <c r="S5" s="25" t="s">
        <v>3</v>
      </c>
      <c r="T5" s="43">
        <v>48</v>
      </c>
      <c r="U5" s="43">
        <v>30</v>
      </c>
      <c r="V5" s="43">
        <v>18</v>
      </c>
      <c r="W5" s="35">
        <v>6.18</v>
      </c>
      <c r="X5" s="5">
        <v>4</v>
      </c>
      <c r="Y5" s="45">
        <f t="shared" si="10"/>
        <v>2.5919999999999999E-2</v>
      </c>
      <c r="Z5" s="35">
        <v>56</v>
      </c>
      <c r="AA5" s="27">
        <f t="shared" si="11"/>
        <v>8642</v>
      </c>
      <c r="AB5" s="33">
        <v>3000</v>
      </c>
      <c r="AC5" s="30">
        <f t="shared" si="12"/>
        <v>0.35</v>
      </c>
      <c r="AD5" s="33" t="s">
        <v>57</v>
      </c>
      <c r="AE5" s="36">
        <v>0.41399999999999998</v>
      </c>
      <c r="AF5" s="30">
        <f t="shared" si="0"/>
        <v>3.07</v>
      </c>
      <c r="AG5" s="30">
        <f t="shared" si="1"/>
        <v>10.84</v>
      </c>
      <c r="AH5" s="29">
        <v>0.05</v>
      </c>
      <c r="AI5" s="30">
        <f t="shared" si="2"/>
        <v>1.01</v>
      </c>
      <c r="AJ5" s="36">
        <v>0</v>
      </c>
      <c r="AK5" s="28">
        <f t="shared" si="3"/>
        <v>0</v>
      </c>
      <c r="AL5" s="36">
        <v>0.1</v>
      </c>
      <c r="AM5" s="30">
        <f t="shared" si="4"/>
        <v>2.02</v>
      </c>
      <c r="AN5" s="36">
        <v>0.155</v>
      </c>
      <c r="AO5" s="28">
        <f t="shared" si="13"/>
        <v>3.12</v>
      </c>
      <c r="AP5" s="36">
        <v>0.06</v>
      </c>
      <c r="AQ5" s="28">
        <f t="shared" si="14"/>
        <v>1.21</v>
      </c>
      <c r="AR5" s="36">
        <v>0</v>
      </c>
      <c r="AS5" s="28">
        <f t="shared" si="15"/>
        <v>0</v>
      </c>
      <c r="AT5" s="36">
        <v>0</v>
      </c>
      <c r="AU5" s="28">
        <f t="shared" si="5"/>
        <v>0</v>
      </c>
      <c r="AV5" s="28">
        <f t="shared" si="16"/>
        <v>7.36</v>
      </c>
      <c r="AW5" s="30">
        <f t="shared" si="6"/>
        <v>18.2</v>
      </c>
      <c r="AX5" s="37">
        <f t="shared" si="7"/>
        <v>9.6799999999999997E-2</v>
      </c>
      <c r="AY5" s="6">
        <v>20.149999999999999</v>
      </c>
      <c r="AZ5" s="6">
        <v>32.99</v>
      </c>
      <c r="BA5" s="31">
        <f t="shared" si="17"/>
        <v>0.38919999999999999</v>
      </c>
      <c r="BB5" s="5"/>
      <c r="BC5" s="28">
        <f t="shared" si="8"/>
        <v>0</v>
      </c>
      <c r="BD5" s="30">
        <f t="shared" si="9"/>
        <v>0</v>
      </c>
    </row>
    <row r="6" spans="1:56" ht="15" customHeight="1">
      <c r="A6" s="32">
        <v>5</v>
      </c>
      <c r="B6" s="33"/>
      <c r="C6" s="33"/>
      <c r="D6" s="25" t="s">
        <v>4</v>
      </c>
      <c r="E6" s="25"/>
      <c r="F6" s="25" t="s">
        <v>59</v>
      </c>
      <c r="G6" s="26" t="s">
        <v>103</v>
      </c>
      <c r="H6" s="25" t="s">
        <v>104</v>
      </c>
      <c r="I6" s="26" t="s">
        <v>105</v>
      </c>
      <c r="J6" s="25" t="s">
        <v>61</v>
      </c>
      <c r="K6" s="25" t="s">
        <v>61</v>
      </c>
      <c r="L6" s="33" t="s">
        <v>66</v>
      </c>
      <c r="M6" s="33" t="s">
        <v>68</v>
      </c>
      <c r="N6" s="49" t="s">
        <v>110</v>
      </c>
      <c r="O6" s="48" t="s">
        <v>98</v>
      </c>
      <c r="P6" s="25" t="s">
        <v>5</v>
      </c>
      <c r="Q6" s="41">
        <v>8.14</v>
      </c>
      <c r="R6" s="34">
        <v>8.57</v>
      </c>
      <c r="S6" s="25" t="s">
        <v>3</v>
      </c>
      <c r="T6" s="43">
        <v>48</v>
      </c>
      <c r="U6" s="43">
        <v>30</v>
      </c>
      <c r="V6" s="43">
        <v>20</v>
      </c>
      <c r="W6" s="35">
        <v>7.28</v>
      </c>
      <c r="X6" s="5">
        <v>4</v>
      </c>
      <c r="Y6" s="45">
        <f t="shared" si="10"/>
        <v>2.8799999999999999E-2</v>
      </c>
      <c r="Z6" s="35">
        <v>56</v>
      </c>
      <c r="AA6" s="27">
        <f t="shared" si="11"/>
        <v>7778</v>
      </c>
      <c r="AB6" s="33">
        <v>3000</v>
      </c>
      <c r="AC6" s="30">
        <f t="shared" si="12"/>
        <v>0.39</v>
      </c>
      <c r="AD6" s="33" t="s">
        <v>57</v>
      </c>
      <c r="AE6" s="36">
        <v>0.41399999999999998</v>
      </c>
      <c r="AF6" s="30">
        <f t="shared" si="0"/>
        <v>3.55</v>
      </c>
      <c r="AG6" s="30">
        <f t="shared" si="1"/>
        <v>12.51</v>
      </c>
      <c r="AH6" s="29">
        <v>0.05</v>
      </c>
      <c r="AI6" s="30">
        <f t="shared" si="2"/>
        <v>1.1399999999999999</v>
      </c>
      <c r="AJ6" s="36">
        <v>0</v>
      </c>
      <c r="AK6" s="28">
        <f t="shared" si="3"/>
        <v>0</v>
      </c>
      <c r="AL6" s="36">
        <v>0.1</v>
      </c>
      <c r="AM6" s="30">
        <f t="shared" si="4"/>
        <v>2.27</v>
      </c>
      <c r="AN6" s="36">
        <v>0.155</v>
      </c>
      <c r="AO6" s="28">
        <f t="shared" si="13"/>
        <v>3.52</v>
      </c>
      <c r="AP6" s="36">
        <v>0.06</v>
      </c>
      <c r="AQ6" s="28">
        <f t="shared" si="14"/>
        <v>1.36</v>
      </c>
      <c r="AR6" s="36">
        <v>0</v>
      </c>
      <c r="AS6" s="28">
        <f t="shared" si="15"/>
        <v>0</v>
      </c>
      <c r="AT6" s="36">
        <v>0</v>
      </c>
      <c r="AU6" s="28">
        <f t="shared" si="5"/>
        <v>0</v>
      </c>
      <c r="AV6" s="28">
        <f t="shared" si="16"/>
        <v>8.2899999999999991</v>
      </c>
      <c r="AW6" s="30">
        <f t="shared" si="6"/>
        <v>20.8</v>
      </c>
      <c r="AX6" s="37">
        <f t="shared" si="7"/>
        <v>8.3699999999999997E-2</v>
      </c>
      <c r="AY6" s="6">
        <v>22.7</v>
      </c>
      <c r="AZ6" s="6">
        <v>37.99</v>
      </c>
      <c r="BA6" s="31">
        <f t="shared" si="17"/>
        <v>0.40250000000000002</v>
      </c>
      <c r="BB6" s="5"/>
      <c r="BC6" s="28">
        <f t="shared" si="8"/>
        <v>0</v>
      </c>
      <c r="BD6" s="30">
        <f t="shared" si="9"/>
        <v>0</v>
      </c>
    </row>
    <row r="7" spans="1:56" ht="15" customHeight="1">
      <c r="A7" s="32">
        <v>6</v>
      </c>
      <c r="B7" s="33"/>
      <c r="C7" s="33"/>
      <c r="D7" s="25" t="s">
        <v>4</v>
      </c>
      <c r="E7" s="25"/>
      <c r="F7" s="25" t="s">
        <v>59</v>
      </c>
      <c r="G7" s="26" t="s">
        <v>103</v>
      </c>
      <c r="H7" s="25" t="s">
        <v>104</v>
      </c>
      <c r="I7" s="26" t="s">
        <v>105</v>
      </c>
      <c r="J7" s="25" t="s">
        <v>61</v>
      </c>
      <c r="K7" s="25" t="s">
        <v>61</v>
      </c>
      <c r="L7" s="33" t="s">
        <v>67</v>
      </c>
      <c r="M7" s="33" t="s">
        <v>68</v>
      </c>
      <c r="N7" s="49" t="s">
        <v>111</v>
      </c>
      <c r="O7" s="48" t="s">
        <v>97</v>
      </c>
      <c r="P7" s="25" t="s">
        <v>5</v>
      </c>
      <c r="Q7" s="41">
        <v>8.2899999999999991</v>
      </c>
      <c r="R7" s="34">
        <v>8.73</v>
      </c>
      <c r="S7" s="25" t="s">
        <v>3</v>
      </c>
      <c r="T7" s="43">
        <v>48</v>
      </c>
      <c r="U7" s="43">
        <v>30</v>
      </c>
      <c r="V7" s="43">
        <v>20</v>
      </c>
      <c r="W7" s="35">
        <v>7.28</v>
      </c>
      <c r="X7" s="5">
        <v>4</v>
      </c>
      <c r="Y7" s="45">
        <f t="shared" si="10"/>
        <v>2.8799999999999999E-2</v>
      </c>
      <c r="Z7" s="35">
        <v>56</v>
      </c>
      <c r="AA7" s="27">
        <f t="shared" si="11"/>
        <v>7778</v>
      </c>
      <c r="AB7" s="33">
        <v>3000</v>
      </c>
      <c r="AC7" s="30">
        <f t="shared" si="12"/>
        <v>0.39</v>
      </c>
      <c r="AD7" s="33" t="s">
        <v>57</v>
      </c>
      <c r="AE7" s="36">
        <v>0.41399999999999998</v>
      </c>
      <c r="AF7" s="30">
        <f t="shared" si="0"/>
        <v>3.61</v>
      </c>
      <c r="AG7" s="30">
        <f t="shared" si="1"/>
        <v>12.73</v>
      </c>
      <c r="AH7" s="29">
        <v>0.05</v>
      </c>
      <c r="AI7" s="30">
        <f t="shared" si="2"/>
        <v>1.1399999999999999</v>
      </c>
      <c r="AJ7" s="36">
        <v>0</v>
      </c>
      <c r="AK7" s="28">
        <f t="shared" si="3"/>
        <v>0</v>
      </c>
      <c r="AL7" s="36">
        <v>0.1</v>
      </c>
      <c r="AM7" s="30">
        <f t="shared" si="4"/>
        <v>2.27</v>
      </c>
      <c r="AN7" s="36">
        <v>0.155</v>
      </c>
      <c r="AO7" s="28">
        <f t="shared" si="13"/>
        <v>3.52</v>
      </c>
      <c r="AP7" s="36">
        <v>0.06</v>
      </c>
      <c r="AQ7" s="28">
        <f t="shared" si="14"/>
        <v>1.36</v>
      </c>
      <c r="AR7" s="36">
        <v>0</v>
      </c>
      <c r="AS7" s="28">
        <f t="shared" si="15"/>
        <v>0</v>
      </c>
      <c r="AT7" s="36">
        <v>0</v>
      </c>
      <c r="AU7" s="28">
        <f t="shared" si="5"/>
        <v>0</v>
      </c>
      <c r="AV7" s="28">
        <f t="shared" si="16"/>
        <v>8.2899999999999991</v>
      </c>
      <c r="AW7" s="30">
        <f t="shared" si="6"/>
        <v>21.02</v>
      </c>
      <c r="AX7" s="37">
        <f t="shared" si="7"/>
        <v>7.3999999999999996E-2</v>
      </c>
      <c r="AY7" s="6">
        <v>22.7</v>
      </c>
      <c r="AZ7" s="6">
        <v>37.99</v>
      </c>
      <c r="BA7" s="31">
        <f t="shared" si="17"/>
        <v>0.40250000000000002</v>
      </c>
      <c r="BB7" s="5"/>
      <c r="BC7" s="28">
        <f t="shared" si="8"/>
        <v>0</v>
      </c>
      <c r="BD7" s="30">
        <f t="shared" si="9"/>
        <v>0</v>
      </c>
    </row>
    <row r="8" spans="1:56" ht="15" customHeight="1">
      <c r="A8" s="32">
        <v>7</v>
      </c>
      <c r="B8" s="33"/>
      <c r="C8" s="33"/>
      <c r="D8" s="25" t="s">
        <v>4</v>
      </c>
      <c r="E8" s="25"/>
      <c r="F8" s="25" t="s">
        <v>59</v>
      </c>
      <c r="G8" s="26" t="s">
        <v>103</v>
      </c>
      <c r="H8" s="25" t="s">
        <v>104</v>
      </c>
      <c r="I8" s="26" t="s">
        <v>105</v>
      </c>
      <c r="J8" s="25" t="s">
        <v>61</v>
      </c>
      <c r="K8" s="25" t="s">
        <v>61</v>
      </c>
      <c r="L8" s="33" t="s">
        <v>62</v>
      </c>
      <c r="M8" s="33" t="s">
        <v>69</v>
      </c>
      <c r="N8" s="49" t="s">
        <v>112</v>
      </c>
      <c r="O8" s="48" t="s">
        <v>96</v>
      </c>
      <c r="P8" s="25" t="s">
        <v>5</v>
      </c>
      <c r="Q8" s="41">
        <v>5.27</v>
      </c>
      <c r="R8" s="34">
        <v>5.55</v>
      </c>
      <c r="S8" s="25" t="s">
        <v>3</v>
      </c>
      <c r="T8" s="43">
        <v>48</v>
      </c>
      <c r="U8" s="43">
        <v>30</v>
      </c>
      <c r="V8" s="43">
        <v>14</v>
      </c>
      <c r="W8" s="35">
        <v>4.6500000000000004</v>
      </c>
      <c r="X8" s="5">
        <v>4</v>
      </c>
      <c r="Y8" s="45">
        <f t="shared" si="10"/>
        <v>2.0160000000000001E-2</v>
      </c>
      <c r="Z8" s="35">
        <v>56</v>
      </c>
      <c r="AA8" s="27">
        <f t="shared" si="11"/>
        <v>11111</v>
      </c>
      <c r="AB8" s="33">
        <v>3000</v>
      </c>
      <c r="AC8" s="30">
        <f t="shared" si="12"/>
        <v>0.27</v>
      </c>
      <c r="AD8" s="33" t="s">
        <v>57</v>
      </c>
      <c r="AE8" s="36">
        <v>0.41399999999999998</v>
      </c>
      <c r="AF8" s="30">
        <f t="shared" si="0"/>
        <v>2.2999999999999998</v>
      </c>
      <c r="AG8" s="30">
        <f t="shared" si="1"/>
        <v>8.1199999999999992</v>
      </c>
      <c r="AH8" s="29">
        <v>0.05</v>
      </c>
      <c r="AI8" s="30">
        <f t="shared" si="2"/>
        <v>0.75</v>
      </c>
      <c r="AJ8" s="36">
        <v>0</v>
      </c>
      <c r="AK8" s="28">
        <f t="shared" si="3"/>
        <v>0</v>
      </c>
      <c r="AL8" s="36">
        <v>0.1</v>
      </c>
      <c r="AM8" s="30">
        <f t="shared" si="4"/>
        <v>1.5</v>
      </c>
      <c r="AN8" s="36">
        <v>0.155</v>
      </c>
      <c r="AO8" s="28">
        <f t="shared" si="13"/>
        <v>2.3199999999999998</v>
      </c>
      <c r="AP8" s="36">
        <v>0.06</v>
      </c>
      <c r="AQ8" s="28">
        <f t="shared" si="14"/>
        <v>0.9</v>
      </c>
      <c r="AR8" s="36">
        <v>0</v>
      </c>
      <c r="AS8" s="28">
        <f t="shared" si="15"/>
        <v>0</v>
      </c>
      <c r="AT8" s="36">
        <v>0</v>
      </c>
      <c r="AU8" s="28">
        <f t="shared" si="5"/>
        <v>0</v>
      </c>
      <c r="AV8" s="28">
        <f t="shared" si="16"/>
        <v>5.47</v>
      </c>
      <c r="AW8" s="30">
        <f t="shared" si="6"/>
        <v>13.59</v>
      </c>
      <c r="AX8" s="37">
        <f t="shared" si="7"/>
        <v>9.0999999999999998E-2</v>
      </c>
      <c r="AY8" s="6">
        <v>14.95</v>
      </c>
      <c r="AZ8" s="6">
        <v>24.99</v>
      </c>
      <c r="BA8" s="31">
        <f t="shared" si="17"/>
        <v>0.40179999999999999</v>
      </c>
      <c r="BB8" s="5"/>
      <c r="BC8" s="28">
        <f t="shared" si="8"/>
        <v>0</v>
      </c>
      <c r="BD8" s="30">
        <f t="shared" si="9"/>
        <v>0</v>
      </c>
    </row>
    <row r="9" spans="1:56" ht="15" customHeight="1">
      <c r="A9" s="32">
        <v>8</v>
      </c>
      <c r="B9" s="33"/>
      <c r="C9" s="33"/>
      <c r="D9" s="25" t="s">
        <v>4</v>
      </c>
      <c r="E9" s="25"/>
      <c r="F9" s="25" t="s">
        <v>59</v>
      </c>
      <c r="G9" s="26" t="s">
        <v>103</v>
      </c>
      <c r="H9" s="25" t="s">
        <v>104</v>
      </c>
      <c r="I9" s="26" t="s">
        <v>105</v>
      </c>
      <c r="J9" s="25" t="s">
        <v>61</v>
      </c>
      <c r="K9" s="25" t="s">
        <v>61</v>
      </c>
      <c r="L9" s="33" t="s">
        <v>63</v>
      </c>
      <c r="M9" s="33" t="s">
        <v>69</v>
      </c>
      <c r="N9" s="49" t="s">
        <v>113</v>
      </c>
      <c r="O9" s="48" t="s">
        <v>95</v>
      </c>
      <c r="P9" s="25" t="s">
        <v>5</v>
      </c>
      <c r="Q9" s="41">
        <v>5.36</v>
      </c>
      <c r="R9" s="34">
        <v>5.65</v>
      </c>
      <c r="S9" s="25" t="s">
        <v>3</v>
      </c>
      <c r="T9" s="43">
        <v>48</v>
      </c>
      <c r="U9" s="43">
        <v>30</v>
      </c>
      <c r="V9" s="43">
        <v>14</v>
      </c>
      <c r="W9" s="35">
        <v>4.8499999999999996</v>
      </c>
      <c r="X9" s="5">
        <v>4</v>
      </c>
      <c r="Y9" s="45">
        <f t="shared" si="10"/>
        <v>2.0160000000000001E-2</v>
      </c>
      <c r="Z9" s="35">
        <v>56</v>
      </c>
      <c r="AA9" s="27">
        <f t="shared" si="11"/>
        <v>11111</v>
      </c>
      <c r="AB9" s="33">
        <v>3000</v>
      </c>
      <c r="AC9" s="30">
        <f t="shared" si="12"/>
        <v>0.27</v>
      </c>
      <c r="AD9" s="33" t="s">
        <v>57</v>
      </c>
      <c r="AE9" s="36">
        <v>0.41399999999999998</v>
      </c>
      <c r="AF9" s="30">
        <f t="shared" si="0"/>
        <v>2.34</v>
      </c>
      <c r="AG9" s="30">
        <f t="shared" si="1"/>
        <v>8.26</v>
      </c>
      <c r="AH9" s="29">
        <v>0.05</v>
      </c>
      <c r="AI9" s="30">
        <f t="shared" si="2"/>
        <v>0.78</v>
      </c>
      <c r="AJ9" s="36">
        <v>0</v>
      </c>
      <c r="AK9" s="28">
        <f t="shared" si="3"/>
        <v>0</v>
      </c>
      <c r="AL9" s="36">
        <v>0.1</v>
      </c>
      <c r="AM9" s="30">
        <f t="shared" si="4"/>
        <v>1.55</v>
      </c>
      <c r="AN9" s="36">
        <v>0.155</v>
      </c>
      <c r="AO9" s="28">
        <f t="shared" si="13"/>
        <v>2.4</v>
      </c>
      <c r="AP9" s="36">
        <v>0.06</v>
      </c>
      <c r="AQ9" s="28">
        <f t="shared" si="14"/>
        <v>0.93</v>
      </c>
      <c r="AR9" s="36">
        <v>0</v>
      </c>
      <c r="AS9" s="28">
        <f t="shared" si="15"/>
        <v>0</v>
      </c>
      <c r="AT9" s="36">
        <v>0</v>
      </c>
      <c r="AU9" s="28">
        <f t="shared" si="5"/>
        <v>0</v>
      </c>
      <c r="AV9" s="28">
        <f t="shared" si="16"/>
        <v>5.66</v>
      </c>
      <c r="AW9" s="30">
        <f t="shared" si="6"/>
        <v>13.92</v>
      </c>
      <c r="AX9" s="37">
        <f t="shared" si="7"/>
        <v>0.1019</v>
      </c>
      <c r="AY9" s="6">
        <v>15.5</v>
      </c>
      <c r="AZ9" s="6">
        <v>25.99</v>
      </c>
      <c r="BA9" s="31">
        <f t="shared" si="17"/>
        <v>0.40360000000000001</v>
      </c>
      <c r="BB9" s="5"/>
      <c r="BC9" s="28">
        <f t="shared" si="8"/>
        <v>0</v>
      </c>
      <c r="BD9" s="30">
        <f t="shared" si="9"/>
        <v>0</v>
      </c>
    </row>
    <row r="10" spans="1:56" ht="15" customHeight="1">
      <c r="A10" s="32">
        <v>9</v>
      </c>
      <c r="B10" s="33"/>
      <c r="C10" s="33"/>
      <c r="D10" s="25" t="s">
        <v>4</v>
      </c>
      <c r="E10" s="25"/>
      <c r="F10" s="25" t="s">
        <v>59</v>
      </c>
      <c r="G10" s="26" t="s">
        <v>103</v>
      </c>
      <c r="H10" s="25" t="s">
        <v>104</v>
      </c>
      <c r="I10" s="26" t="s">
        <v>105</v>
      </c>
      <c r="J10" s="25" t="s">
        <v>61</v>
      </c>
      <c r="K10" s="25" t="s">
        <v>61</v>
      </c>
      <c r="L10" s="33" t="s">
        <v>64</v>
      </c>
      <c r="M10" s="33" t="s">
        <v>69</v>
      </c>
      <c r="N10" s="49" t="s">
        <v>114</v>
      </c>
      <c r="O10" s="48" t="s">
        <v>94</v>
      </c>
      <c r="P10" s="25" t="s">
        <v>5</v>
      </c>
      <c r="Q10" s="41">
        <v>6.55</v>
      </c>
      <c r="R10" s="34">
        <v>6.9</v>
      </c>
      <c r="S10" s="25" t="s">
        <v>3</v>
      </c>
      <c r="T10" s="43">
        <v>48</v>
      </c>
      <c r="U10" s="43">
        <v>30</v>
      </c>
      <c r="V10" s="43">
        <v>16</v>
      </c>
      <c r="W10" s="35">
        <v>5.78</v>
      </c>
      <c r="X10" s="5">
        <v>4</v>
      </c>
      <c r="Y10" s="45">
        <f t="shared" si="10"/>
        <v>2.3040000000000001E-2</v>
      </c>
      <c r="Z10" s="35">
        <v>56</v>
      </c>
      <c r="AA10" s="27">
        <f t="shared" si="11"/>
        <v>9722</v>
      </c>
      <c r="AB10" s="33">
        <v>3000</v>
      </c>
      <c r="AC10" s="30">
        <f t="shared" si="12"/>
        <v>0.31</v>
      </c>
      <c r="AD10" s="33" t="s">
        <v>57</v>
      </c>
      <c r="AE10" s="36">
        <v>0.41399999999999998</v>
      </c>
      <c r="AF10" s="30">
        <f t="shared" si="0"/>
        <v>2.86</v>
      </c>
      <c r="AG10" s="30">
        <f t="shared" si="1"/>
        <v>10.07</v>
      </c>
      <c r="AH10" s="29">
        <v>0.05</v>
      </c>
      <c r="AI10" s="30">
        <f t="shared" si="2"/>
        <v>0.92</v>
      </c>
      <c r="AJ10" s="36">
        <v>0</v>
      </c>
      <c r="AK10" s="28">
        <f t="shared" si="3"/>
        <v>0</v>
      </c>
      <c r="AL10" s="36">
        <v>0.1</v>
      </c>
      <c r="AM10" s="30">
        <f t="shared" si="4"/>
        <v>1.84</v>
      </c>
      <c r="AN10" s="36">
        <v>0.155</v>
      </c>
      <c r="AO10" s="28">
        <f t="shared" si="13"/>
        <v>2.85</v>
      </c>
      <c r="AP10" s="36">
        <v>0.06</v>
      </c>
      <c r="AQ10" s="28">
        <f t="shared" si="14"/>
        <v>1.1000000000000001</v>
      </c>
      <c r="AR10" s="36">
        <v>0</v>
      </c>
      <c r="AS10" s="28">
        <f t="shared" si="15"/>
        <v>0</v>
      </c>
      <c r="AT10" s="36">
        <v>0</v>
      </c>
      <c r="AU10" s="28">
        <f t="shared" si="5"/>
        <v>0</v>
      </c>
      <c r="AV10" s="28">
        <f t="shared" si="16"/>
        <v>6.71</v>
      </c>
      <c r="AW10" s="30">
        <f t="shared" si="6"/>
        <v>16.78</v>
      </c>
      <c r="AX10" s="37">
        <f t="shared" si="7"/>
        <v>8.7999999999999995E-2</v>
      </c>
      <c r="AY10" s="6">
        <v>18.399999999999999</v>
      </c>
      <c r="AZ10" s="6">
        <v>29.99</v>
      </c>
      <c r="BA10" s="31">
        <f t="shared" si="17"/>
        <v>0.38650000000000001</v>
      </c>
      <c r="BB10" s="5"/>
      <c r="BC10" s="28">
        <f t="shared" si="8"/>
        <v>0</v>
      </c>
      <c r="BD10" s="30">
        <f t="shared" si="9"/>
        <v>0</v>
      </c>
    </row>
    <row r="11" spans="1:56" ht="15" customHeight="1">
      <c r="A11" s="32">
        <v>10</v>
      </c>
      <c r="B11" s="33"/>
      <c r="C11" s="33"/>
      <c r="D11" s="25" t="s">
        <v>4</v>
      </c>
      <c r="E11" s="25"/>
      <c r="F11" s="25" t="s">
        <v>59</v>
      </c>
      <c r="G11" s="26" t="s">
        <v>103</v>
      </c>
      <c r="H11" s="25" t="s">
        <v>104</v>
      </c>
      <c r="I11" s="26" t="s">
        <v>105</v>
      </c>
      <c r="J11" s="25" t="s">
        <v>61</v>
      </c>
      <c r="K11" s="25" t="s">
        <v>61</v>
      </c>
      <c r="L11" s="33" t="s">
        <v>65</v>
      </c>
      <c r="M11" s="33" t="s">
        <v>69</v>
      </c>
      <c r="N11" s="49" t="s">
        <v>115</v>
      </c>
      <c r="O11" s="48" t="s">
        <v>93</v>
      </c>
      <c r="P11" s="25" t="s">
        <v>5</v>
      </c>
      <c r="Q11" s="41">
        <v>7.04</v>
      </c>
      <c r="R11" s="34">
        <v>7.42</v>
      </c>
      <c r="S11" s="25" t="s">
        <v>3</v>
      </c>
      <c r="T11" s="43">
        <v>48</v>
      </c>
      <c r="U11" s="43">
        <v>30</v>
      </c>
      <c r="V11" s="43">
        <v>18</v>
      </c>
      <c r="W11" s="35">
        <v>6.18</v>
      </c>
      <c r="X11" s="5">
        <v>4</v>
      </c>
      <c r="Y11" s="45">
        <f t="shared" si="10"/>
        <v>2.5919999999999999E-2</v>
      </c>
      <c r="Z11" s="35">
        <v>56</v>
      </c>
      <c r="AA11" s="27">
        <f t="shared" si="11"/>
        <v>8642</v>
      </c>
      <c r="AB11" s="33">
        <v>3000</v>
      </c>
      <c r="AC11" s="30">
        <f t="shared" si="12"/>
        <v>0.35</v>
      </c>
      <c r="AD11" s="33" t="s">
        <v>57</v>
      </c>
      <c r="AE11" s="36">
        <v>0.41399999999999998</v>
      </c>
      <c r="AF11" s="30">
        <f t="shared" si="0"/>
        <v>3.07</v>
      </c>
      <c r="AG11" s="30">
        <f t="shared" si="1"/>
        <v>10.84</v>
      </c>
      <c r="AH11" s="29">
        <v>0.05</v>
      </c>
      <c r="AI11" s="30">
        <f t="shared" si="2"/>
        <v>1.01</v>
      </c>
      <c r="AJ11" s="36">
        <v>0</v>
      </c>
      <c r="AK11" s="28">
        <f t="shared" si="3"/>
        <v>0</v>
      </c>
      <c r="AL11" s="36">
        <v>0.1</v>
      </c>
      <c r="AM11" s="30">
        <f t="shared" si="4"/>
        <v>2.02</v>
      </c>
      <c r="AN11" s="36">
        <v>0.155</v>
      </c>
      <c r="AO11" s="28">
        <f t="shared" si="13"/>
        <v>3.12</v>
      </c>
      <c r="AP11" s="36">
        <v>0.06</v>
      </c>
      <c r="AQ11" s="28">
        <f t="shared" si="14"/>
        <v>1.21</v>
      </c>
      <c r="AR11" s="36">
        <v>0</v>
      </c>
      <c r="AS11" s="28">
        <f t="shared" si="15"/>
        <v>0</v>
      </c>
      <c r="AT11" s="36">
        <v>0</v>
      </c>
      <c r="AU11" s="28">
        <f t="shared" si="5"/>
        <v>0</v>
      </c>
      <c r="AV11" s="28">
        <f t="shared" si="16"/>
        <v>7.36</v>
      </c>
      <c r="AW11" s="30">
        <f t="shared" si="6"/>
        <v>18.2</v>
      </c>
      <c r="AX11" s="37">
        <f t="shared" si="7"/>
        <v>9.6799999999999997E-2</v>
      </c>
      <c r="AY11" s="6">
        <v>20.149999999999999</v>
      </c>
      <c r="AZ11" s="6">
        <v>32.99</v>
      </c>
      <c r="BA11" s="31">
        <f t="shared" si="17"/>
        <v>0.38919999999999999</v>
      </c>
      <c r="BB11" s="5"/>
      <c r="BC11" s="28">
        <f t="shared" si="8"/>
        <v>0</v>
      </c>
      <c r="BD11" s="30">
        <f t="shared" si="9"/>
        <v>0</v>
      </c>
    </row>
    <row r="12" spans="1:56" ht="15" customHeight="1">
      <c r="A12" s="32">
        <v>11</v>
      </c>
      <c r="B12" s="33"/>
      <c r="C12" s="33"/>
      <c r="D12" s="25" t="s">
        <v>4</v>
      </c>
      <c r="E12" s="25"/>
      <c r="F12" s="25" t="s">
        <v>59</v>
      </c>
      <c r="G12" s="26" t="s">
        <v>103</v>
      </c>
      <c r="H12" s="25" t="s">
        <v>104</v>
      </c>
      <c r="I12" s="26" t="s">
        <v>105</v>
      </c>
      <c r="J12" s="25" t="s">
        <v>61</v>
      </c>
      <c r="K12" s="25" t="s">
        <v>61</v>
      </c>
      <c r="L12" s="33" t="s">
        <v>66</v>
      </c>
      <c r="M12" s="33" t="s">
        <v>69</v>
      </c>
      <c r="N12" s="49" t="s">
        <v>116</v>
      </c>
      <c r="O12" s="48" t="s">
        <v>92</v>
      </c>
      <c r="P12" s="25" t="s">
        <v>5</v>
      </c>
      <c r="Q12" s="41">
        <v>8.14</v>
      </c>
      <c r="R12" s="34">
        <v>8.57</v>
      </c>
      <c r="S12" s="25" t="s">
        <v>3</v>
      </c>
      <c r="T12" s="43">
        <v>48</v>
      </c>
      <c r="U12" s="43">
        <v>30</v>
      </c>
      <c r="V12" s="43">
        <v>20</v>
      </c>
      <c r="W12" s="35">
        <v>7.28</v>
      </c>
      <c r="X12" s="5">
        <v>4</v>
      </c>
      <c r="Y12" s="45">
        <f t="shared" si="10"/>
        <v>2.8799999999999999E-2</v>
      </c>
      <c r="Z12" s="35">
        <v>56</v>
      </c>
      <c r="AA12" s="27">
        <f t="shared" si="11"/>
        <v>7778</v>
      </c>
      <c r="AB12" s="33">
        <v>3000</v>
      </c>
      <c r="AC12" s="30">
        <f t="shared" si="12"/>
        <v>0.39</v>
      </c>
      <c r="AD12" s="33" t="s">
        <v>57</v>
      </c>
      <c r="AE12" s="36">
        <v>0.41399999999999998</v>
      </c>
      <c r="AF12" s="30">
        <f t="shared" si="0"/>
        <v>3.55</v>
      </c>
      <c r="AG12" s="30">
        <f t="shared" si="1"/>
        <v>12.51</v>
      </c>
      <c r="AH12" s="29">
        <v>0.05</v>
      </c>
      <c r="AI12" s="30">
        <f t="shared" si="2"/>
        <v>1.1399999999999999</v>
      </c>
      <c r="AJ12" s="36">
        <v>0</v>
      </c>
      <c r="AK12" s="28">
        <f t="shared" si="3"/>
        <v>0</v>
      </c>
      <c r="AL12" s="36">
        <v>0.1</v>
      </c>
      <c r="AM12" s="30">
        <f t="shared" si="4"/>
        <v>2.27</v>
      </c>
      <c r="AN12" s="36">
        <v>0.155</v>
      </c>
      <c r="AO12" s="28">
        <f t="shared" si="13"/>
        <v>3.52</v>
      </c>
      <c r="AP12" s="36">
        <v>0.06</v>
      </c>
      <c r="AQ12" s="28">
        <f t="shared" si="14"/>
        <v>1.36</v>
      </c>
      <c r="AR12" s="36">
        <v>0</v>
      </c>
      <c r="AS12" s="28">
        <f t="shared" si="15"/>
        <v>0</v>
      </c>
      <c r="AT12" s="36">
        <v>0</v>
      </c>
      <c r="AU12" s="28">
        <f t="shared" si="5"/>
        <v>0</v>
      </c>
      <c r="AV12" s="28">
        <f t="shared" si="16"/>
        <v>8.2899999999999991</v>
      </c>
      <c r="AW12" s="30">
        <f t="shared" si="6"/>
        <v>20.8</v>
      </c>
      <c r="AX12" s="37">
        <f t="shared" si="7"/>
        <v>8.3699999999999997E-2</v>
      </c>
      <c r="AY12" s="6">
        <v>22.7</v>
      </c>
      <c r="AZ12" s="6">
        <v>37.99</v>
      </c>
      <c r="BA12" s="31">
        <f t="shared" si="17"/>
        <v>0.40250000000000002</v>
      </c>
      <c r="BB12" s="5"/>
      <c r="BC12" s="28">
        <f t="shared" si="8"/>
        <v>0</v>
      </c>
      <c r="BD12" s="30">
        <f t="shared" si="9"/>
        <v>0</v>
      </c>
    </row>
    <row r="13" spans="1:56" ht="15" customHeight="1">
      <c r="A13" s="32">
        <v>12</v>
      </c>
      <c r="B13" s="33"/>
      <c r="C13" s="33"/>
      <c r="D13" s="25" t="s">
        <v>4</v>
      </c>
      <c r="E13" s="25"/>
      <c r="F13" s="25" t="s">
        <v>59</v>
      </c>
      <c r="G13" s="26" t="s">
        <v>103</v>
      </c>
      <c r="H13" s="25" t="s">
        <v>104</v>
      </c>
      <c r="I13" s="26" t="s">
        <v>105</v>
      </c>
      <c r="J13" s="25" t="s">
        <v>61</v>
      </c>
      <c r="K13" s="25" t="s">
        <v>61</v>
      </c>
      <c r="L13" s="33" t="s">
        <v>67</v>
      </c>
      <c r="M13" s="33" t="s">
        <v>69</v>
      </c>
      <c r="N13" s="49" t="s">
        <v>117</v>
      </c>
      <c r="O13" s="48" t="s">
        <v>91</v>
      </c>
      <c r="P13" s="25" t="s">
        <v>5</v>
      </c>
      <c r="Q13" s="41">
        <v>8.2899999999999991</v>
      </c>
      <c r="R13" s="34">
        <v>8.73</v>
      </c>
      <c r="S13" s="25" t="s">
        <v>3</v>
      </c>
      <c r="T13" s="43">
        <v>48</v>
      </c>
      <c r="U13" s="43">
        <v>30</v>
      </c>
      <c r="V13" s="43">
        <v>20</v>
      </c>
      <c r="W13" s="35">
        <v>7.28</v>
      </c>
      <c r="X13" s="5">
        <v>4</v>
      </c>
      <c r="Y13" s="45">
        <f t="shared" si="10"/>
        <v>2.8799999999999999E-2</v>
      </c>
      <c r="Z13" s="35">
        <v>56</v>
      </c>
      <c r="AA13" s="27">
        <f t="shared" si="11"/>
        <v>7778</v>
      </c>
      <c r="AB13" s="33">
        <v>3000</v>
      </c>
      <c r="AC13" s="30">
        <f t="shared" si="12"/>
        <v>0.39</v>
      </c>
      <c r="AD13" s="33" t="s">
        <v>57</v>
      </c>
      <c r="AE13" s="36">
        <v>0.41399999999999998</v>
      </c>
      <c r="AF13" s="30">
        <f t="shared" si="0"/>
        <v>3.61</v>
      </c>
      <c r="AG13" s="30">
        <f t="shared" si="1"/>
        <v>12.73</v>
      </c>
      <c r="AH13" s="29">
        <v>0.05</v>
      </c>
      <c r="AI13" s="30">
        <f t="shared" si="2"/>
        <v>1.1399999999999999</v>
      </c>
      <c r="AJ13" s="36">
        <v>0</v>
      </c>
      <c r="AK13" s="28">
        <f t="shared" si="3"/>
        <v>0</v>
      </c>
      <c r="AL13" s="36">
        <v>0.1</v>
      </c>
      <c r="AM13" s="30">
        <f t="shared" si="4"/>
        <v>2.27</v>
      </c>
      <c r="AN13" s="36">
        <v>0.155</v>
      </c>
      <c r="AO13" s="28">
        <f t="shared" si="13"/>
        <v>3.52</v>
      </c>
      <c r="AP13" s="36">
        <v>0.06</v>
      </c>
      <c r="AQ13" s="28">
        <f t="shared" si="14"/>
        <v>1.36</v>
      </c>
      <c r="AR13" s="36">
        <v>0</v>
      </c>
      <c r="AS13" s="28">
        <f t="shared" si="15"/>
        <v>0</v>
      </c>
      <c r="AT13" s="36">
        <v>0</v>
      </c>
      <c r="AU13" s="28">
        <f t="shared" si="5"/>
        <v>0</v>
      </c>
      <c r="AV13" s="28">
        <f t="shared" si="16"/>
        <v>8.2899999999999991</v>
      </c>
      <c r="AW13" s="30">
        <f t="shared" si="6"/>
        <v>21.02</v>
      </c>
      <c r="AX13" s="37">
        <f t="shared" si="7"/>
        <v>7.3999999999999996E-2</v>
      </c>
      <c r="AY13" s="6">
        <v>22.7</v>
      </c>
      <c r="AZ13" s="6">
        <v>37.99</v>
      </c>
      <c r="BA13" s="31">
        <f t="shared" si="17"/>
        <v>0.40250000000000002</v>
      </c>
      <c r="BB13" s="5"/>
      <c r="BC13" s="28">
        <f t="shared" si="8"/>
        <v>0</v>
      </c>
      <c r="BD13" s="30">
        <f t="shared" si="9"/>
        <v>0</v>
      </c>
    </row>
    <row r="14" spans="1:56" ht="15" customHeight="1">
      <c r="A14" s="32">
        <v>13</v>
      </c>
      <c r="B14" s="33"/>
      <c r="C14" s="33"/>
      <c r="D14" s="25" t="s">
        <v>4</v>
      </c>
      <c r="E14" s="25"/>
      <c r="F14" s="25" t="s">
        <v>59</v>
      </c>
      <c r="G14" s="26" t="s">
        <v>103</v>
      </c>
      <c r="H14" s="25" t="s">
        <v>104</v>
      </c>
      <c r="I14" s="26" t="s">
        <v>105</v>
      </c>
      <c r="J14" s="25" t="s">
        <v>61</v>
      </c>
      <c r="K14" s="25" t="s">
        <v>61</v>
      </c>
      <c r="L14" s="33" t="s">
        <v>62</v>
      </c>
      <c r="M14" s="33" t="s">
        <v>70</v>
      </c>
      <c r="N14" s="49" t="s">
        <v>118</v>
      </c>
      <c r="O14" s="48" t="s">
        <v>90</v>
      </c>
      <c r="P14" s="25" t="s">
        <v>5</v>
      </c>
      <c r="Q14" s="41">
        <v>5.27</v>
      </c>
      <c r="R14" s="34">
        <v>5.55</v>
      </c>
      <c r="S14" s="25" t="s">
        <v>3</v>
      </c>
      <c r="T14" s="43">
        <v>48</v>
      </c>
      <c r="U14" s="43">
        <v>30</v>
      </c>
      <c r="V14" s="43">
        <v>14</v>
      </c>
      <c r="W14" s="35">
        <v>4.6500000000000004</v>
      </c>
      <c r="X14" s="5">
        <v>4</v>
      </c>
      <c r="Y14" s="45">
        <f t="shared" si="10"/>
        <v>2.0160000000000001E-2</v>
      </c>
      <c r="Z14" s="35">
        <v>56</v>
      </c>
      <c r="AA14" s="27">
        <f t="shared" si="11"/>
        <v>11111</v>
      </c>
      <c r="AB14" s="33">
        <v>3000</v>
      </c>
      <c r="AC14" s="30">
        <f t="shared" si="12"/>
        <v>0.27</v>
      </c>
      <c r="AD14" s="33" t="s">
        <v>57</v>
      </c>
      <c r="AE14" s="36">
        <v>0.41399999999999998</v>
      </c>
      <c r="AF14" s="30">
        <f t="shared" si="0"/>
        <v>2.2999999999999998</v>
      </c>
      <c r="AG14" s="30">
        <f t="shared" si="1"/>
        <v>8.1199999999999992</v>
      </c>
      <c r="AH14" s="29">
        <v>0.05</v>
      </c>
      <c r="AI14" s="30">
        <f t="shared" si="2"/>
        <v>0.75</v>
      </c>
      <c r="AJ14" s="36">
        <v>0</v>
      </c>
      <c r="AK14" s="28">
        <f t="shared" si="3"/>
        <v>0</v>
      </c>
      <c r="AL14" s="36">
        <v>0.1</v>
      </c>
      <c r="AM14" s="30">
        <f t="shared" si="4"/>
        <v>1.5</v>
      </c>
      <c r="AN14" s="36">
        <v>0.155</v>
      </c>
      <c r="AO14" s="28">
        <f t="shared" si="13"/>
        <v>2.3199999999999998</v>
      </c>
      <c r="AP14" s="36">
        <v>0.06</v>
      </c>
      <c r="AQ14" s="28">
        <f t="shared" si="14"/>
        <v>0.9</v>
      </c>
      <c r="AR14" s="36">
        <v>0</v>
      </c>
      <c r="AS14" s="28">
        <f t="shared" si="15"/>
        <v>0</v>
      </c>
      <c r="AT14" s="36">
        <v>0</v>
      </c>
      <c r="AU14" s="28">
        <f t="shared" si="5"/>
        <v>0</v>
      </c>
      <c r="AV14" s="28">
        <f t="shared" si="16"/>
        <v>5.47</v>
      </c>
      <c r="AW14" s="30">
        <f t="shared" si="6"/>
        <v>13.59</v>
      </c>
      <c r="AX14" s="37">
        <f t="shared" si="7"/>
        <v>9.0999999999999998E-2</v>
      </c>
      <c r="AY14" s="6">
        <v>14.95</v>
      </c>
      <c r="AZ14" s="6">
        <v>24.99</v>
      </c>
      <c r="BA14" s="31">
        <f t="shared" si="17"/>
        <v>0.40179999999999999</v>
      </c>
      <c r="BB14" s="5"/>
      <c r="BC14" s="28">
        <f t="shared" si="8"/>
        <v>0</v>
      </c>
      <c r="BD14" s="30">
        <f t="shared" si="9"/>
        <v>0</v>
      </c>
    </row>
    <row r="15" spans="1:56" ht="15" customHeight="1">
      <c r="A15" s="32">
        <v>14</v>
      </c>
      <c r="B15" s="33"/>
      <c r="C15" s="33"/>
      <c r="D15" s="25" t="s">
        <v>4</v>
      </c>
      <c r="E15" s="25"/>
      <c r="F15" s="25" t="s">
        <v>59</v>
      </c>
      <c r="G15" s="26" t="s">
        <v>103</v>
      </c>
      <c r="H15" s="25" t="s">
        <v>104</v>
      </c>
      <c r="I15" s="26" t="s">
        <v>105</v>
      </c>
      <c r="J15" s="25" t="s">
        <v>61</v>
      </c>
      <c r="K15" s="25" t="s">
        <v>61</v>
      </c>
      <c r="L15" s="33" t="s">
        <v>63</v>
      </c>
      <c r="M15" s="33" t="s">
        <v>70</v>
      </c>
      <c r="N15" s="49" t="s">
        <v>119</v>
      </c>
      <c r="O15" s="48" t="s">
        <v>89</v>
      </c>
      <c r="P15" s="25" t="s">
        <v>5</v>
      </c>
      <c r="Q15" s="41">
        <v>5.36</v>
      </c>
      <c r="R15" s="34">
        <v>5.65</v>
      </c>
      <c r="S15" s="25" t="s">
        <v>3</v>
      </c>
      <c r="T15" s="43">
        <v>48</v>
      </c>
      <c r="U15" s="43">
        <v>30</v>
      </c>
      <c r="V15" s="43">
        <v>14</v>
      </c>
      <c r="W15" s="35">
        <v>4.8499999999999996</v>
      </c>
      <c r="X15" s="5">
        <v>4</v>
      </c>
      <c r="Y15" s="45">
        <f t="shared" si="10"/>
        <v>2.0160000000000001E-2</v>
      </c>
      <c r="Z15" s="35">
        <v>56</v>
      </c>
      <c r="AA15" s="27">
        <f t="shared" si="11"/>
        <v>11111</v>
      </c>
      <c r="AB15" s="33">
        <v>3000</v>
      </c>
      <c r="AC15" s="30">
        <f t="shared" si="12"/>
        <v>0.27</v>
      </c>
      <c r="AD15" s="33" t="s">
        <v>57</v>
      </c>
      <c r="AE15" s="36">
        <v>0.41399999999999998</v>
      </c>
      <c r="AF15" s="30">
        <f t="shared" si="0"/>
        <v>2.34</v>
      </c>
      <c r="AG15" s="30">
        <f t="shared" si="1"/>
        <v>8.26</v>
      </c>
      <c r="AH15" s="29">
        <v>0.05</v>
      </c>
      <c r="AI15" s="30">
        <f t="shared" si="2"/>
        <v>0.78</v>
      </c>
      <c r="AJ15" s="36">
        <v>0</v>
      </c>
      <c r="AK15" s="28">
        <f t="shared" si="3"/>
        <v>0</v>
      </c>
      <c r="AL15" s="36">
        <v>0.1</v>
      </c>
      <c r="AM15" s="30">
        <f t="shared" si="4"/>
        <v>1.55</v>
      </c>
      <c r="AN15" s="36">
        <v>0.155</v>
      </c>
      <c r="AO15" s="28">
        <f t="shared" si="13"/>
        <v>2.4</v>
      </c>
      <c r="AP15" s="36">
        <v>0.06</v>
      </c>
      <c r="AQ15" s="28">
        <f t="shared" si="14"/>
        <v>0.93</v>
      </c>
      <c r="AR15" s="36">
        <v>0</v>
      </c>
      <c r="AS15" s="28">
        <f t="shared" si="15"/>
        <v>0</v>
      </c>
      <c r="AT15" s="36">
        <v>0</v>
      </c>
      <c r="AU15" s="28">
        <f t="shared" si="5"/>
        <v>0</v>
      </c>
      <c r="AV15" s="28">
        <f t="shared" si="16"/>
        <v>5.66</v>
      </c>
      <c r="AW15" s="30">
        <f t="shared" si="6"/>
        <v>13.92</v>
      </c>
      <c r="AX15" s="37">
        <f t="shared" si="7"/>
        <v>0.1019</v>
      </c>
      <c r="AY15" s="6">
        <v>15.5</v>
      </c>
      <c r="AZ15" s="6">
        <v>25.99</v>
      </c>
      <c r="BA15" s="31">
        <f t="shared" si="17"/>
        <v>0.40360000000000001</v>
      </c>
      <c r="BB15" s="5"/>
      <c r="BC15" s="28">
        <f t="shared" si="8"/>
        <v>0</v>
      </c>
      <c r="BD15" s="30">
        <f t="shared" si="9"/>
        <v>0</v>
      </c>
    </row>
    <row r="16" spans="1:56" ht="15" customHeight="1">
      <c r="A16" s="32">
        <v>15</v>
      </c>
      <c r="B16" s="33"/>
      <c r="C16" s="33"/>
      <c r="D16" s="25" t="s">
        <v>4</v>
      </c>
      <c r="E16" s="25"/>
      <c r="F16" s="25" t="s">
        <v>59</v>
      </c>
      <c r="G16" s="26" t="s">
        <v>103</v>
      </c>
      <c r="H16" s="25" t="s">
        <v>104</v>
      </c>
      <c r="I16" s="26" t="s">
        <v>105</v>
      </c>
      <c r="J16" s="25" t="s">
        <v>61</v>
      </c>
      <c r="K16" s="25" t="s">
        <v>61</v>
      </c>
      <c r="L16" s="33" t="s">
        <v>64</v>
      </c>
      <c r="M16" s="33" t="s">
        <v>70</v>
      </c>
      <c r="N16" s="49" t="s">
        <v>120</v>
      </c>
      <c r="O16" s="48" t="s">
        <v>88</v>
      </c>
      <c r="P16" s="25" t="s">
        <v>5</v>
      </c>
      <c r="Q16" s="41">
        <v>6.55</v>
      </c>
      <c r="R16" s="34">
        <v>6.9</v>
      </c>
      <c r="S16" s="25" t="s">
        <v>3</v>
      </c>
      <c r="T16" s="43">
        <v>48</v>
      </c>
      <c r="U16" s="43">
        <v>30</v>
      </c>
      <c r="V16" s="43">
        <v>16</v>
      </c>
      <c r="W16" s="35">
        <v>5.78</v>
      </c>
      <c r="X16" s="5">
        <v>4</v>
      </c>
      <c r="Y16" s="45">
        <f t="shared" si="10"/>
        <v>2.3040000000000001E-2</v>
      </c>
      <c r="Z16" s="35">
        <v>56</v>
      </c>
      <c r="AA16" s="27">
        <f t="shared" si="11"/>
        <v>9722</v>
      </c>
      <c r="AB16" s="33">
        <v>3000</v>
      </c>
      <c r="AC16" s="30">
        <f t="shared" si="12"/>
        <v>0.31</v>
      </c>
      <c r="AD16" s="33" t="s">
        <v>57</v>
      </c>
      <c r="AE16" s="36">
        <v>0.41399999999999998</v>
      </c>
      <c r="AF16" s="30">
        <f t="shared" si="0"/>
        <v>2.86</v>
      </c>
      <c r="AG16" s="30">
        <f t="shared" si="1"/>
        <v>10.07</v>
      </c>
      <c r="AH16" s="29">
        <v>0.05</v>
      </c>
      <c r="AI16" s="30">
        <f t="shared" si="2"/>
        <v>0.92</v>
      </c>
      <c r="AJ16" s="36">
        <v>0</v>
      </c>
      <c r="AK16" s="28">
        <f t="shared" si="3"/>
        <v>0</v>
      </c>
      <c r="AL16" s="36">
        <v>0.1</v>
      </c>
      <c r="AM16" s="30">
        <f t="shared" si="4"/>
        <v>1.84</v>
      </c>
      <c r="AN16" s="36">
        <v>0.155</v>
      </c>
      <c r="AO16" s="28">
        <f t="shared" si="13"/>
        <v>2.85</v>
      </c>
      <c r="AP16" s="36">
        <v>0.06</v>
      </c>
      <c r="AQ16" s="28">
        <f t="shared" si="14"/>
        <v>1.1000000000000001</v>
      </c>
      <c r="AR16" s="36">
        <v>0</v>
      </c>
      <c r="AS16" s="28">
        <f t="shared" si="15"/>
        <v>0</v>
      </c>
      <c r="AT16" s="36">
        <v>0</v>
      </c>
      <c r="AU16" s="28">
        <f t="shared" si="5"/>
        <v>0</v>
      </c>
      <c r="AV16" s="28">
        <f t="shared" si="16"/>
        <v>6.71</v>
      </c>
      <c r="AW16" s="30">
        <f t="shared" si="6"/>
        <v>16.78</v>
      </c>
      <c r="AX16" s="37">
        <f t="shared" si="7"/>
        <v>8.7999999999999995E-2</v>
      </c>
      <c r="AY16" s="6">
        <v>18.399999999999999</v>
      </c>
      <c r="AZ16" s="6">
        <v>29.99</v>
      </c>
      <c r="BA16" s="31">
        <f t="shared" si="17"/>
        <v>0.38650000000000001</v>
      </c>
      <c r="BB16" s="5"/>
      <c r="BC16" s="28">
        <f t="shared" si="8"/>
        <v>0</v>
      </c>
      <c r="BD16" s="30">
        <f t="shared" si="9"/>
        <v>0</v>
      </c>
    </row>
    <row r="17" spans="1:56" ht="15" customHeight="1">
      <c r="A17" s="32">
        <v>16</v>
      </c>
      <c r="B17" s="33"/>
      <c r="C17" s="33"/>
      <c r="D17" s="25" t="s">
        <v>4</v>
      </c>
      <c r="E17" s="25"/>
      <c r="F17" s="25" t="s">
        <v>59</v>
      </c>
      <c r="G17" s="26" t="s">
        <v>103</v>
      </c>
      <c r="H17" s="25" t="s">
        <v>104</v>
      </c>
      <c r="I17" s="26" t="s">
        <v>105</v>
      </c>
      <c r="J17" s="25" t="s">
        <v>61</v>
      </c>
      <c r="K17" s="25" t="s">
        <v>61</v>
      </c>
      <c r="L17" s="33" t="s">
        <v>65</v>
      </c>
      <c r="M17" s="33" t="s">
        <v>70</v>
      </c>
      <c r="N17" s="49" t="s">
        <v>121</v>
      </c>
      <c r="O17" s="48" t="s">
        <v>87</v>
      </c>
      <c r="P17" s="25" t="s">
        <v>5</v>
      </c>
      <c r="Q17" s="41">
        <v>7.04</v>
      </c>
      <c r="R17" s="34">
        <v>7.42</v>
      </c>
      <c r="S17" s="25" t="s">
        <v>3</v>
      </c>
      <c r="T17" s="43">
        <v>48</v>
      </c>
      <c r="U17" s="43">
        <v>30</v>
      </c>
      <c r="V17" s="43">
        <v>18</v>
      </c>
      <c r="W17" s="35">
        <v>6.18</v>
      </c>
      <c r="X17" s="5">
        <v>4</v>
      </c>
      <c r="Y17" s="45">
        <f t="shared" si="10"/>
        <v>2.5919999999999999E-2</v>
      </c>
      <c r="Z17" s="35">
        <v>56</v>
      </c>
      <c r="AA17" s="27">
        <f t="shared" si="11"/>
        <v>8642</v>
      </c>
      <c r="AB17" s="33">
        <v>3000</v>
      </c>
      <c r="AC17" s="30">
        <f t="shared" si="12"/>
        <v>0.35</v>
      </c>
      <c r="AD17" s="33" t="s">
        <v>57</v>
      </c>
      <c r="AE17" s="36">
        <v>0.41399999999999998</v>
      </c>
      <c r="AF17" s="30">
        <f t="shared" si="0"/>
        <v>3.07</v>
      </c>
      <c r="AG17" s="30">
        <f t="shared" si="1"/>
        <v>10.84</v>
      </c>
      <c r="AH17" s="29">
        <v>0.05</v>
      </c>
      <c r="AI17" s="30">
        <f t="shared" si="2"/>
        <v>1.01</v>
      </c>
      <c r="AJ17" s="36">
        <v>0</v>
      </c>
      <c r="AK17" s="28">
        <f t="shared" si="3"/>
        <v>0</v>
      </c>
      <c r="AL17" s="36">
        <v>0.1</v>
      </c>
      <c r="AM17" s="30">
        <f t="shared" si="4"/>
        <v>2.02</v>
      </c>
      <c r="AN17" s="36">
        <v>0.155</v>
      </c>
      <c r="AO17" s="28">
        <f t="shared" si="13"/>
        <v>3.12</v>
      </c>
      <c r="AP17" s="36">
        <v>0.06</v>
      </c>
      <c r="AQ17" s="28">
        <f t="shared" si="14"/>
        <v>1.21</v>
      </c>
      <c r="AR17" s="36">
        <v>0</v>
      </c>
      <c r="AS17" s="28">
        <f t="shared" si="15"/>
        <v>0</v>
      </c>
      <c r="AT17" s="36">
        <v>0</v>
      </c>
      <c r="AU17" s="28">
        <f t="shared" si="5"/>
        <v>0</v>
      </c>
      <c r="AV17" s="28">
        <f t="shared" si="16"/>
        <v>7.36</v>
      </c>
      <c r="AW17" s="30">
        <f t="shared" si="6"/>
        <v>18.2</v>
      </c>
      <c r="AX17" s="37">
        <f t="shared" si="7"/>
        <v>9.6799999999999997E-2</v>
      </c>
      <c r="AY17" s="6">
        <v>20.149999999999999</v>
      </c>
      <c r="AZ17" s="6">
        <v>32.99</v>
      </c>
      <c r="BA17" s="31">
        <f t="shared" si="17"/>
        <v>0.38919999999999999</v>
      </c>
      <c r="BB17" s="5"/>
      <c r="BC17" s="28">
        <f t="shared" si="8"/>
        <v>0</v>
      </c>
      <c r="BD17" s="30">
        <f t="shared" si="9"/>
        <v>0</v>
      </c>
    </row>
    <row r="18" spans="1:56" ht="15" customHeight="1">
      <c r="A18" s="32">
        <v>17</v>
      </c>
      <c r="B18" s="33"/>
      <c r="C18" s="33"/>
      <c r="D18" s="25" t="s">
        <v>4</v>
      </c>
      <c r="E18" s="25"/>
      <c r="F18" s="25" t="s">
        <v>59</v>
      </c>
      <c r="G18" s="26" t="s">
        <v>103</v>
      </c>
      <c r="H18" s="25" t="s">
        <v>104</v>
      </c>
      <c r="I18" s="26" t="s">
        <v>105</v>
      </c>
      <c r="J18" s="25" t="s">
        <v>61</v>
      </c>
      <c r="K18" s="25" t="s">
        <v>61</v>
      </c>
      <c r="L18" s="33" t="s">
        <v>66</v>
      </c>
      <c r="M18" s="33" t="s">
        <v>70</v>
      </c>
      <c r="N18" s="49" t="s">
        <v>122</v>
      </c>
      <c r="O18" s="48" t="s">
        <v>86</v>
      </c>
      <c r="P18" s="25" t="s">
        <v>5</v>
      </c>
      <c r="Q18" s="41">
        <v>8.14</v>
      </c>
      <c r="R18" s="34">
        <v>8.57</v>
      </c>
      <c r="S18" s="25" t="s">
        <v>3</v>
      </c>
      <c r="T18" s="43">
        <v>48</v>
      </c>
      <c r="U18" s="43">
        <v>30</v>
      </c>
      <c r="V18" s="43">
        <v>20</v>
      </c>
      <c r="W18" s="35">
        <v>7.28</v>
      </c>
      <c r="X18" s="5">
        <v>4</v>
      </c>
      <c r="Y18" s="45">
        <f t="shared" si="10"/>
        <v>2.8799999999999999E-2</v>
      </c>
      <c r="Z18" s="35">
        <v>56</v>
      </c>
      <c r="AA18" s="27">
        <f t="shared" si="11"/>
        <v>7778</v>
      </c>
      <c r="AB18" s="33">
        <v>3000</v>
      </c>
      <c r="AC18" s="30">
        <f t="shared" si="12"/>
        <v>0.39</v>
      </c>
      <c r="AD18" s="33" t="s">
        <v>57</v>
      </c>
      <c r="AE18" s="36">
        <v>0.41399999999999998</v>
      </c>
      <c r="AF18" s="30">
        <f t="shared" si="0"/>
        <v>3.55</v>
      </c>
      <c r="AG18" s="30">
        <f t="shared" si="1"/>
        <v>12.51</v>
      </c>
      <c r="AH18" s="29">
        <v>0.05</v>
      </c>
      <c r="AI18" s="30">
        <f t="shared" si="2"/>
        <v>1.1399999999999999</v>
      </c>
      <c r="AJ18" s="36">
        <v>0</v>
      </c>
      <c r="AK18" s="28">
        <f t="shared" si="3"/>
        <v>0</v>
      </c>
      <c r="AL18" s="36">
        <v>0.1</v>
      </c>
      <c r="AM18" s="30">
        <f t="shared" si="4"/>
        <v>2.27</v>
      </c>
      <c r="AN18" s="36">
        <v>0.155</v>
      </c>
      <c r="AO18" s="28">
        <f t="shared" si="13"/>
        <v>3.52</v>
      </c>
      <c r="AP18" s="36">
        <v>0.06</v>
      </c>
      <c r="AQ18" s="28">
        <f t="shared" si="14"/>
        <v>1.36</v>
      </c>
      <c r="AR18" s="36">
        <v>0</v>
      </c>
      <c r="AS18" s="28">
        <f t="shared" si="15"/>
        <v>0</v>
      </c>
      <c r="AT18" s="36">
        <v>0</v>
      </c>
      <c r="AU18" s="28">
        <f t="shared" si="5"/>
        <v>0</v>
      </c>
      <c r="AV18" s="28">
        <f t="shared" si="16"/>
        <v>8.2899999999999991</v>
      </c>
      <c r="AW18" s="30">
        <f t="shared" si="6"/>
        <v>20.8</v>
      </c>
      <c r="AX18" s="37">
        <f t="shared" si="7"/>
        <v>8.3699999999999997E-2</v>
      </c>
      <c r="AY18" s="6">
        <v>22.7</v>
      </c>
      <c r="AZ18" s="6">
        <v>37.99</v>
      </c>
      <c r="BA18" s="31">
        <f t="shared" si="17"/>
        <v>0.40250000000000002</v>
      </c>
      <c r="BB18" s="5"/>
      <c r="BC18" s="28">
        <f t="shared" si="8"/>
        <v>0</v>
      </c>
      <c r="BD18" s="30">
        <f t="shared" si="9"/>
        <v>0</v>
      </c>
    </row>
    <row r="19" spans="1:56" ht="15" customHeight="1">
      <c r="A19" s="32">
        <v>18</v>
      </c>
      <c r="B19" s="33"/>
      <c r="C19" s="33"/>
      <c r="D19" s="25" t="s">
        <v>4</v>
      </c>
      <c r="E19" s="25"/>
      <c r="F19" s="25" t="s">
        <v>59</v>
      </c>
      <c r="G19" s="26" t="s">
        <v>103</v>
      </c>
      <c r="H19" s="25" t="s">
        <v>104</v>
      </c>
      <c r="I19" s="26" t="s">
        <v>105</v>
      </c>
      <c r="J19" s="25" t="s">
        <v>61</v>
      </c>
      <c r="K19" s="25" t="s">
        <v>61</v>
      </c>
      <c r="L19" s="33" t="s">
        <v>67</v>
      </c>
      <c r="M19" s="33" t="s">
        <v>70</v>
      </c>
      <c r="N19" s="49" t="s">
        <v>123</v>
      </c>
      <c r="O19" s="48" t="s">
        <v>85</v>
      </c>
      <c r="P19" s="25" t="s">
        <v>5</v>
      </c>
      <c r="Q19" s="41">
        <v>8.2899999999999991</v>
      </c>
      <c r="R19" s="34">
        <v>8.73</v>
      </c>
      <c r="S19" s="25" t="s">
        <v>3</v>
      </c>
      <c r="T19" s="43">
        <v>48</v>
      </c>
      <c r="U19" s="43">
        <v>30</v>
      </c>
      <c r="V19" s="43">
        <v>20</v>
      </c>
      <c r="W19" s="35">
        <v>7.28</v>
      </c>
      <c r="X19" s="5">
        <v>4</v>
      </c>
      <c r="Y19" s="45">
        <f t="shared" si="10"/>
        <v>2.8799999999999999E-2</v>
      </c>
      <c r="Z19" s="35">
        <v>56</v>
      </c>
      <c r="AA19" s="27">
        <f t="shared" si="11"/>
        <v>7778</v>
      </c>
      <c r="AB19" s="33">
        <v>3000</v>
      </c>
      <c r="AC19" s="30">
        <f t="shared" si="12"/>
        <v>0.39</v>
      </c>
      <c r="AD19" s="33" t="s">
        <v>57</v>
      </c>
      <c r="AE19" s="36">
        <v>0.41399999999999998</v>
      </c>
      <c r="AF19" s="30">
        <f t="shared" si="0"/>
        <v>3.61</v>
      </c>
      <c r="AG19" s="30">
        <f t="shared" si="1"/>
        <v>12.73</v>
      </c>
      <c r="AH19" s="29">
        <v>0.05</v>
      </c>
      <c r="AI19" s="30">
        <f t="shared" si="2"/>
        <v>1.1399999999999999</v>
      </c>
      <c r="AJ19" s="36">
        <v>0</v>
      </c>
      <c r="AK19" s="28">
        <f t="shared" si="3"/>
        <v>0</v>
      </c>
      <c r="AL19" s="36">
        <v>0.1</v>
      </c>
      <c r="AM19" s="30">
        <f t="shared" si="4"/>
        <v>2.27</v>
      </c>
      <c r="AN19" s="36">
        <v>0.155</v>
      </c>
      <c r="AO19" s="28">
        <f t="shared" si="13"/>
        <v>3.52</v>
      </c>
      <c r="AP19" s="36">
        <v>0.06</v>
      </c>
      <c r="AQ19" s="28">
        <f t="shared" si="14"/>
        <v>1.36</v>
      </c>
      <c r="AR19" s="36">
        <v>0</v>
      </c>
      <c r="AS19" s="28">
        <f t="shared" si="15"/>
        <v>0</v>
      </c>
      <c r="AT19" s="36">
        <v>0</v>
      </c>
      <c r="AU19" s="28">
        <f t="shared" si="5"/>
        <v>0</v>
      </c>
      <c r="AV19" s="28">
        <f t="shared" si="16"/>
        <v>8.2899999999999991</v>
      </c>
      <c r="AW19" s="30">
        <f t="shared" si="6"/>
        <v>21.02</v>
      </c>
      <c r="AX19" s="37">
        <f t="shared" si="7"/>
        <v>7.3999999999999996E-2</v>
      </c>
      <c r="AY19" s="6">
        <v>22.7</v>
      </c>
      <c r="AZ19" s="6">
        <v>37.99</v>
      </c>
      <c r="BA19" s="31">
        <f t="shared" si="17"/>
        <v>0.40250000000000002</v>
      </c>
      <c r="BB19" s="5"/>
      <c r="BC19" s="28">
        <f t="shared" si="8"/>
        <v>0</v>
      </c>
      <c r="BD19" s="30">
        <f t="shared" si="9"/>
        <v>0</v>
      </c>
    </row>
    <row r="20" spans="1:56" ht="15" customHeight="1">
      <c r="A20" s="32">
        <v>19</v>
      </c>
      <c r="B20" s="33"/>
      <c r="C20" s="33"/>
      <c r="D20" s="25" t="s">
        <v>4</v>
      </c>
      <c r="E20" s="25"/>
      <c r="F20" s="25" t="s">
        <v>59</v>
      </c>
      <c r="G20" s="26" t="s">
        <v>103</v>
      </c>
      <c r="H20" s="25" t="s">
        <v>104</v>
      </c>
      <c r="I20" s="26" t="s">
        <v>105</v>
      </c>
      <c r="J20" s="25" t="s">
        <v>61</v>
      </c>
      <c r="K20" s="25" t="s">
        <v>61</v>
      </c>
      <c r="L20" s="33" t="s">
        <v>62</v>
      </c>
      <c r="M20" s="33" t="s">
        <v>71</v>
      </c>
      <c r="N20" s="49" t="s">
        <v>124</v>
      </c>
      <c r="O20" s="48" t="s">
        <v>84</v>
      </c>
      <c r="P20" s="25" t="s">
        <v>5</v>
      </c>
      <c r="Q20" s="41">
        <v>5.27</v>
      </c>
      <c r="R20" s="34">
        <v>5.55</v>
      </c>
      <c r="S20" s="25" t="s">
        <v>3</v>
      </c>
      <c r="T20" s="43">
        <v>48</v>
      </c>
      <c r="U20" s="43">
        <v>30</v>
      </c>
      <c r="V20" s="43">
        <v>14</v>
      </c>
      <c r="W20" s="35">
        <v>4.6500000000000004</v>
      </c>
      <c r="X20" s="5">
        <v>4</v>
      </c>
      <c r="Y20" s="45">
        <f t="shared" si="10"/>
        <v>2.0160000000000001E-2</v>
      </c>
      <c r="Z20" s="35">
        <v>56</v>
      </c>
      <c r="AA20" s="27">
        <f t="shared" si="11"/>
        <v>11111</v>
      </c>
      <c r="AB20" s="33">
        <v>3000</v>
      </c>
      <c r="AC20" s="30">
        <f t="shared" si="12"/>
        <v>0.27</v>
      </c>
      <c r="AD20" s="33" t="s">
        <v>57</v>
      </c>
      <c r="AE20" s="36">
        <v>0.41399999999999998</v>
      </c>
      <c r="AF20" s="30">
        <f t="shared" si="0"/>
        <v>2.2999999999999998</v>
      </c>
      <c r="AG20" s="30">
        <f t="shared" si="1"/>
        <v>8.1199999999999992</v>
      </c>
      <c r="AH20" s="29">
        <v>0.05</v>
      </c>
      <c r="AI20" s="30">
        <f t="shared" si="2"/>
        <v>0.75</v>
      </c>
      <c r="AJ20" s="36">
        <v>0</v>
      </c>
      <c r="AK20" s="28">
        <f t="shared" si="3"/>
        <v>0</v>
      </c>
      <c r="AL20" s="36">
        <v>0.1</v>
      </c>
      <c r="AM20" s="30">
        <f t="shared" si="4"/>
        <v>1.5</v>
      </c>
      <c r="AN20" s="36">
        <v>0.155</v>
      </c>
      <c r="AO20" s="28">
        <f t="shared" si="13"/>
        <v>2.3199999999999998</v>
      </c>
      <c r="AP20" s="36">
        <v>0.06</v>
      </c>
      <c r="AQ20" s="28">
        <f t="shared" si="14"/>
        <v>0.9</v>
      </c>
      <c r="AR20" s="36">
        <v>0</v>
      </c>
      <c r="AS20" s="28">
        <f t="shared" si="15"/>
        <v>0</v>
      </c>
      <c r="AT20" s="36">
        <v>0</v>
      </c>
      <c r="AU20" s="28">
        <f t="shared" si="5"/>
        <v>0</v>
      </c>
      <c r="AV20" s="28">
        <f t="shared" si="16"/>
        <v>5.47</v>
      </c>
      <c r="AW20" s="30">
        <f t="shared" si="6"/>
        <v>13.59</v>
      </c>
      <c r="AX20" s="37">
        <f t="shared" si="7"/>
        <v>9.0999999999999998E-2</v>
      </c>
      <c r="AY20" s="6">
        <v>14.95</v>
      </c>
      <c r="AZ20" s="6">
        <v>24.99</v>
      </c>
      <c r="BA20" s="31">
        <f t="shared" si="17"/>
        <v>0.40179999999999999</v>
      </c>
      <c r="BB20" s="5"/>
      <c r="BC20" s="28">
        <f t="shared" si="8"/>
        <v>0</v>
      </c>
      <c r="BD20" s="30">
        <f t="shared" si="9"/>
        <v>0</v>
      </c>
    </row>
    <row r="21" spans="1:56" ht="15" customHeight="1">
      <c r="A21" s="32">
        <v>20</v>
      </c>
      <c r="B21" s="33"/>
      <c r="C21" s="33"/>
      <c r="D21" s="25" t="s">
        <v>4</v>
      </c>
      <c r="E21" s="25"/>
      <c r="F21" s="25" t="s">
        <v>59</v>
      </c>
      <c r="G21" s="26" t="s">
        <v>103</v>
      </c>
      <c r="H21" s="25" t="s">
        <v>104</v>
      </c>
      <c r="I21" s="26" t="s">
        <v>105</v>
      </c>
      <c r="J21" s="25" t="s">
        <v>61</v>
      </c>
      <c r="K21" s="25" t="s">
        <v>61</v>
      </c>
      <c r="L21" s="33" t="s">
        <v>63</v>
      </c>
      <c r="M21" s="33" t="s">
        <v>71</v>
      </c>
      <c r="N21" s="49" t="s">
        <v>125</v>
      </c>
      <c r="O21" s="48" t="s">
        <v>83</v>
      </c>
      <c r="P21" s="25" t="s">
        <v>5</v>
      </c>
      <c r="Q21" s="41">
        <v>5.36</v>
      </c>
      <c r="R21" s="34">
        <v>5.65</v>
      </c>
      <c r="S21" s="25" t="s">
        <v>3</v>
      </c>
      <c r="T21" s="43">
        <v>48</v>
      </c>
      <c r="U21" s="43">
        <v>30</v>
      </c>
      <c r="V21" s="43">
        <v>14</v>
      </c>
      <c r="W21" s="35">
        <v>4.8499999999999996</v>
      </c>
      <c r="X21" s="5">
        <v>4</v>
      </c>
      <c r="Y21" s="45">
        <f t="shared" si="10"/>
        <v>2.0160000000000001E-2</v>
      </c>
      <c r="Z21" s="35">
        <v>56</v>
      </c>
      <c r="AA21" s="27">
        <f t="shared" si="11"/>
        <v>11111</v>
      </c>
      <c r="AB21" s="33">
        <v>3000</v>
      </c>
      <c r="AC21" s="30">
        <f t="shared" si="12"/>
        <v>0.27</v>
      </c>
      <c r="AD21" s="33" t="s">
        <v>57</v>
      </c>
      <c r="AE21" s="36">
        <v>0.41399999999999998</v>
      </c>
      <c r="AF21" s="30">
        <f t="shared" si="0"/>
        <v>2.34</v>
      </c>
      <c r="AG21" s="30">
        <f t="shared" si="1"/>
        <v>8.26</v>
      </c>
      <c r="AH21" s="29">
        <v>0.05</v>
      </c>
      <c r="AI21" s="30">
        <f t="shared" si="2"/>
        <v>0.78</v>
      </c>
      <c r="AJ21" s="36">
        <v>0</v>
      </c>
      <c r="AK21" s="28">
        <f t="shared" si="3"/>
        <v>0</v>
      </c>
      <c r="AL21" s="36">
        <v>0.1</v>
      </c>
      <c r="AM21" s="30">
        <f t="shared" si="4"/>
        <v>1.55</v>
      </c>
      <c r="AN21" s="36">
        <v>0.155</v>
      </c>
      <c r="AO21" s="28">
        <f t="shared" si="13"/>
        <v>2.4</v>
      </c>
      <c r="AP21" s="36">
        <v>0.06</v>
      </c>
      <c r="AQ21" s="28">
        <f t="shared" si="14"/>
        <v>0.93</v>
      </c>
      <c r="AR21" s="36">
        <v>0</v>
      </c>
      <c r="AS21" s="28">
        <f t="shared" si="15"/>
        <v>0</v>
      </c>
      <c r="AT21" s="36">
        <v>0</v>
      </c>
      <c r="AU21" s="28">
        <f t="shared" si="5"/>
        <v>0</v>
      </c>
      <c r="AV21" s="28">
        <f t="shared" si="16"/>
        <v>5.66</v>
      </c>
      <c r="AW21" s="30">
        <f t="shared" si="6"/>
        <v>13.92</v>
      </c>
      <c r="AX21" s="37">
        <f t="shared" si="7"/>
        <v>0.1019</v>
      </c>
      <c r="AY21" s="6">
        <v>15.5</v>
      </c>
      <c r="AZ21" s="6">
        <v>25.99</v>
      </c>
      <c r="BA21" s="31">
        <f t="shared" si="17"/>
        <v>0.40360000000000001</v>
      </c>
      <c r="BB21" s="5"/>
      <c r="BC21" s="28">
        <f t="shared" si="8"/>
        <v>0</v>
      </c>
      <c r="BD21" s="30">
        <f t="shared" si="9"/>
        <v>0</v>
      </c>
    </row>
    <row r="22" spans="1:56" ht="15" customHeight="1">
      <c r="A22" s="32">
        <v>21</v>
      </c>
      <c r="B22" s="33"/>
      <c r="C22" s="33"/>
      <c r="D22" s="25" t="s">
        <v>4</v>
      </c>
      <c r="E22" s="25"/>
      <c r="F22" s="25" t="s">
        <v>59</v>
      </c>
      <c r="G22" s="26" t="s">
        <v>103</v>
      </c>
      <c r="H22" s="25" t="s">
        <v>104</v>
      </c>
      <c r="I22" s="26" t="s">
        <v>105</v>
      </c>
      <c r="J22" s="25" t="s">
        <v>61</v>
      </c>
      <c r="K22" s="25" t="s">
        <v>61</v>
      </c>
      <c r="L22" s="33" t="s">
        <v>64</v>
      </c>
      <c r="M22" s="33" t="s">
        <v>71</v>
      </c>
      <c r="N22" s="49" t="s">
        <v>126</v>
      </c>
      <c r="O22" s="48" t="s">
        <v>82</v>
      </c>
      <c r="P22" s="25" t="s">
        <v>5</v>
      </c>
      <c r="Q22" s="41">
        <v>6.55</v>
      </c>
      <c r="R22" s="34">
        <v>6.9</v>
      </c>
      <c r="S22" s="25" t="s">
        <v>3</v>
      </c>
      <c r="T22" s="43">
        <v>48</v>
      </c>
      <c r="U22" s="43">
        <v>30</v>
      </c>
      <c r="V22" s="43">
        <v>16</v>
      </c>
      <c r="W22" s="35">
        <v>5.78</v>
      </c>
      <c r="X22" s="5">
        <v>4</v>
      </c>
      <c r="Y22" s="45">
        <f t="shared" si="10"/>
        <v>2.3040000000000001E-2</v>
      </c>
      <c r="Z22" s="35">
        <v>56</v>
      </c>
      <c r="AA22" s="27">
        <f t="shared" si="11"/>
        <v>9722</v>
      </c>
      <c r="AB22" s="33">
        <v>3000</v>
      </c>
      <c r="AC22" s="30">
        <f t="shared" si="12"/>
        <v>0.31</v>
      </c>
      <c r="AD22" s="33" t="s">
        <v>57</v>
      </c>
      <c r="AE22" s="36">
        <v>0.41399999999999998</v>
      </c>
      <c r="AF22" s="30">
        <f t="shared" si="0"/>
        <v>2.86</v>
      </c>
      <c r="AG22" s="30">
        <f t="shared" si="1"/>
        <v>10.07</v>
      </c>
      <c r="AH22" s="29">
        <v>0.05</v>
      </c>
      <c r="AI22" s="30">
        <f t="shared" si="2"/>
        <v>0.92</v>
      </c>
      <c r="AJ22" s="36">
        <v>0</v>
      </c>
      <c r="AK22" s="28">
        <f t="shared" si="3"/>
        <v>0</v>
      </c>
      <c r="AL22" s="36">
        <v>0.1</v>
      </c>
      <c r="AM22" s="30">
        <f t="shared" si="4"/>
        <v>1.84</v>
      </c>
      <c r="AN22" s="36">
        <v>0.155</v>
      </c>
      <c r="AO22" s="28">
        <f t="shared" si="13"/>
        <v>2.85</v>
      </c>
      <c r="AP22" s="36">
        <v>0.06</v>
      </c>
      <c r="AQ22" s="28">
        <f t="shared" si="14"/>
        <v>1.1000000000000001</v>
      </c>
      <c r="AR22" s="36">
        <v>0</v>
      </c>
      <c r="AS22" s="28">
        <f t="shared" si="15"/>
        <v>0</v>
      </c>
      <c r="AT22" s="36">
        <v>0</v>
      </c>
      <c r="AU22" s="28">
        <f t="shared" si="5"/>
        <v>0</v>
      </c>
      <c r="AV22" s="28">
        <f t="shared" si="16"/>
        <v>6.71</v>
      </c>
      <c r="AW22" s="30">
        <f t="shared" si="6"/>
        <v>16.78</v>
      </c>
      <c r="AX22" s="37">
        <f t="shared" si="7"/>
        <v>8.7999999999999995E-2</v>
      </c>
      <c r="AY22" s="6">
        <v>18.399999999999999</v>
      </c>
      <c r="AZ22" s="6">
        <v>29.99</v>
      </c>
      <c r="BA22" s="31">
        <f t="shared" si="17"/>
        <v>0.38650000000000001</v>
      </c>
      <c r="BB22" s="5"/>
      <c r="BC22" s="28">
        <f t="shared" si="8"/>
        <v>0</v>
      </c>
      <c r="BD22" s="30">
        <f t="shared" si="9"/>
        <v>0</v>
      </c>
    </row>
    <row r="23" spans="1:56" ht="15" customHeight="1">
      <c r="A23" s="32">
        <v>22</v>
      </c>
      <c r="B23" s="33"/>
      <c r="C23" s="33"/>
      <c r="D23" s="25" t="s">
        <v>4</v>
      </c>
      <c r="E23" s="25"/>
      <c r="F23" s="25" t="s">
        <v>59</v>
      </c>
      <c r="G23" s="26" t="s">
        <v>103</v>
      </c>
      <c r="H23" s="25" t="s">
        <v>104</v>
      </c>
      <c r="I23" s="26" t="s">
        <v>105</v>
      </c>
      <c r="J23" s="25" t="s">
        <v>61</v>
      </c>
      <c r="K23" s="25" t="s">
        <v>61</v>
      </c>
      <c r="L23" s="33" t="s">
        <v>65</v>
      </c>
      <c r="M23" s="33" t="s">
        <v>71</v>
      </c>
      <c r="N23" s="49" t="s">
        <v>127</v>
      </c>
      <c r="O23" s="48" t="s">
        <v>81</v>
      </c>
      <c r="P23" s="25" t="s">
        <v>5</v>
      </c>
      <c r="Q23" s="41">
        <v>7.04</v>
      </c>
      <c r="R23" s="34">
        <v>7.42</v>
      </c>
      <c r="S23" s="25" t="s">
        <v>3</v>
      </c>
      <c r="T23" s="43">
        <v>48</v>
      </c>
      <c r="U23" s="43">
        <v>30</v>
      </c>
      <c r="V23" s="43">
        <v>18</v>
      </c>
      <c r="W23" s="35">
        <v>6.18</v>
      </c>
      <c r="X23" s="5">
        <v>4</v>
      </c>
      <c r="Y23" s="45">
        <f t="shared" si="10"/>
        <v>2.5919999999999999E-2</v>
      </c>
      <c r="Z23" s="35">
        <v>56</v>
      </c>
      <c r="AA23" s="27">
        <f t="shared" si="11"/>
        <v>8642</v>
      </c>
      <c r="AB23" s="33">
        <v>3000</v>
      </c>
      <c r="AC23" s="30">
        <f t="shared" si="12"/>
        <v>0.35</v>
      </c>
      <c r="AD23" s="33" t="s">
        <v>57</v>
      </c>
      <c r="AE23" s="36">
        <v>0.41399999999999998</v>
      </c>
      <c r="AF23" s="30">
        <f t="shared" si="0"/>
        <v>3.07</v>
      </c>
      <c r="AG23" s="30">
        <f t="shared" si="1"/>
        <v>10.84</v>
      </c>
      <c r="AH23" s="29">
        <v>0.05</v>
      </c>
      <c r="AI23" s="30">
        <f t="shared" si="2"/>
        <v>1.01</v>
      </c>
      <c r="AJ23" s="36">
        <v>0</v>
      </c>
      <c r="AK23" s="28">
        <f t="shared" si="3"/>
        <v>0</v>
      </c>
      <c r="AL23" s="36">
        <v>0.1</v>
      </c>
      <c r="AM23" s="30">
        <f t="shared" si="4"/>
        <v>2.02</v>
      </c>
      <c r="AN23" s="36">
        <v>0.155</v>
      </c>
      <c r="AO23" s="28">
        <f t="shared" si="13"/>
        <v>3.12</v>
      </c>
      <c r="AP23" s="36">
        <v>0.06</v>
      </c>
      <c r="AQ23" s="28">
        <f t="shared" si="14"/>
        <v>1.21</v>
      </c>
      <c r="AR23" s="36">
        <v>0</v>
      </c>
      <c r="AS23" s="28">
        <f t="shared" si="15"/>
        <v>0</v>
      </c>
      <c r="AT23" s="36">
        <v>0</v>
      </c>
      <c r="AU23" s="28">
        <f t="shared" si="5"/>
        <v>0</v>
      </c>
      <c r="AV23" s="28">
        <f t="shared" si="16"/>
        <v>7.36</v>
      </c>
      <c r="AW23" s="30">
        <f t="shared" si="6"/>
        <v>18.2</v>
      </c>
      <c r="AX23" s="37">
        <f t="shared" si="7"/>
        <v>9.6799999999999997E-2</v>
      </c>
      <c r="AY23" s="6">
        <v>20.149999999999999</v>
      </c>
      <c r="AZ23" s="6">
        <v>32.99</v>
      </c>
      <c r="BA23" s="31">
        <f t="shared" si="17"/>
        <v>0.38919999999999999</v>
      </c>
      <c r="BB23" s="5"/>
      <c r="BC23" s="28">
        <f t="shared" si="8"/>
        <v>0</v>
      </c>
      <c r="BD23" s="30">
        <f t="shared" si="9"/>
        <v>0</v>
      </c>
    </row>
    <row r="24" spans="1:56" ht="15" customHeight="1">
      <c r="A24" s="32">
        <v>23</v>
      </c>
      <c r="B24" s="33"/>
      <c r="C24" s="33"/>
      <c r="D24" s="25" t="s">
        <v>4</v>
      </c>
      <c r="E24" s="25"/>
      <c r="F24" s="25" t="s">
        <v>59</v>
      </c>
      <c r="G24" s="26" t="s">
        <v>103</v>
      </c>
      <c r="H24" s="25" t="s">
        <v>104</v>
      </c>
      <c r="I24" s="26" t="s">
        <v>105</v>
      </c>
      <c r="J24" s="25" t="s">
        <v>61</v>
      </c>
      <c r="K24" s="25" t="s">
        <v>61</v>
      </c>
      <c r="L24" s="33" t="s">
        <v>66</v>
      </c>
      <c r="M24" s="33" t="s">
        <v>71</v>
      </c>
      <c r="N24" s="49" t="s">
        <v>128</v>
      </c>
      <c r="O24" s="48" t="s">
        <v>80</v>
      </c>
      <c r="P24" s="25" t="s">
        <v>5</v>
      </c>
      <c r="Q24" s="41">
        <v>8.14</v>
      </c>
      <c r="R24" s="34">
        <v>8.57</v>
      </c>
      <c r="S24" s="25" t="s">
        <v>3</v>
      </c>
      <c r="T24" s="43">
        <v>48</v>
      </c>
      <c r="U24" s="43">
        <v>30</v>
      </c>
      <c r="V24" s="43">
        <v>20</v>
      </c>
      <c r="W24" s="35">
        <v>7.28</v>
      </c>
      <c r="X24" s="5">
        <v>4</v>
      </c>
      <c r="Y24" s="45">
        <f t="shared" si="10"/>
        <v>2.8799999999999999E-2</v>
      </c>
      <c r="Z24" s="35">
        <v>56</v>
      </c>
      <c r="AA24" s="27">
        <f t="shared" si="11"/>
        <v>7778</v>
      </c>
      <c r="AB24" s="33">
        <v>3000</v>
      </c>
      <c r="AC24" s="30">
        <f t="shared" si="12"/>
        <v>0.39</v>
      </c>
      <c r="AD24" s="33" t="s">
        <v>57</v>
      </c>
      <c r="AE24" s="36">
        <v>0.41399999999999998</v>
      </c>
      <c r="AF24" s="30">
        <f t="shared" si="0"/>
        <v>3.55</v>
      </c>
      <c r="AG24" s="30">
        <f t="shared" si="1"/>
        <v>12.51</v>
      </c>
      <c r="AH24" s="29">
        <v>0.05</v>
      </c>
      <c r="AI24" s="30">
        <f t="shared" si="2"/>
        <v>1.1399999999999999</v>
      </c>
      <c r="AJ24" s="36">
        <v>0</v>
      </c>
      <c r="AK24" s="28">
        <f t="shared" si="3"/>
        <v>0</v>
      </c>
      <c r="AL24" s="36">
        <v>0.1</v>
      </c>
      <c r="AM24" s="30">
        <f t="shared" si="4"/>
        <v>2.27</v>
      </c>
      <c r="AN24" s="36">
        <v>0.155</v>
      </c>
      <c r="AO24" s="28">
        <f t="shared" si="13"/>
        <v>3.52</v>
      </c>
      <c r="AP24" s="36">
        <v>0.06</v>
      </c>
      <c r="AQ24" s="28">
        <f t="shared" si="14"/>
        <v>1.36</v>
      </c>
      <c r="AR24" s="36">
        <v>0</v>
      </c>
      <c r="AS24" s="28">
        <f t="shared" si="15"/>
        <v>0</v>
      </c>
      <c r="AT24" s="36">
        <v>0</v>
      </c>
      <c r="AU24" s="28">
        <f t="shared" si="5"/>
        <v>0</v>
      </c>
      <c r="AV24" s="28">
        <f t="shared" si="16"/>
        <v>8.2899999999999991</v>
      </c>
      <c r="AW24" s="30">
        <f t="shared" si="6"/>
        <v>20.8</v>
      </c>
      <c r="AX24" s="37">
        <f t="shared" si="7"/>
        <v>8.3699999999999997E-2</v>
      </c>
      <c r="AY24" s="6">
        <v>22.7</v>
      </c>
      <c r="AZ24" s="6">
        <v>37.99</v>
      </c>
      <c r="BA24" s="31">
        <f t="shared" si="17"/>
        <v>0.40250000000000002</v>
      </c>
      <c r="BB24" s="5"/>
      <c r="BC24" s="28">
        <f t="shared" si="8"/>
        <v>0</v>
      </c>
      <c r="BD24" s="30">
        <f t="shared" si="9"/>
        <v>0</v>
      </c>
    </row>
    <row r="25" spans="1:56" ht="15" customHeight="1">
      <c r="A25" s="32">
        <v>24</v>
      </c>
      <c r="B25" s="33"/>
      <c r="C25" s="33"/>
      <c r="D25" s="25" t="s">
        <v>4</v>
      </c>
      <c r="E25" s="25"/>
      <c r="F25" s="25" t="s">
        <v>59</v>
      </c>
      <c r="G25" s="26" t="s">
        <v>103</v>
      </c>
      <c r="H25" s="25" t="s">
        <v>104</v>
      </c>
      <c r="I25" s="26" t="s">
        <v>105</v>
      </c>
      <c r="J25" s="25" t="s">
        <v>61</v>
      </c>
      <c r="K25" s="25" t="s">
        <v>61</v>
      </c>
      <c r="L25" s="33" t="s">
        <v>67</v>
      </c>
      <c r="M25" s="33" t="s">
        <v>71</v>
      </c>
      <c r="N25" s="49" t="s">
        <v>129</v>
      </c>
      <c r="O25" s="48" t="s">
        <v>79</v>
      </c>
      <c r="P25" s="25" t="s">
        <v>5</v>
      </c>
      <c r="Q25" s="41">
        <v>8.2899999999999991</v>
      </c>
      <c r="R25" s="34">
        <v>8.73</v>
      </c>
      <c r="S25" s="25" t="s">
        <v>3</v>
      </c>
      <c r="T25" s="43">
        <v>48</v>
      </c>
      <c r="U25" s="43">
        <v>30</v>
      </c>
      <c r="V25" s="43">
        <v>20</v>
      </c>
      <c r="W25" s="35">
        <v>7.28</v>
      </c>
      <c r="X25" s="5">
        <v>4</v>
      </c>
      <c r="Y25" s="45">
        <f t="shared" si="10"/>
        <v>2.8799999999999999E-2</v>
      </c>
      <c r="Z25" s="35">
        <v>56</v>
      </c>
      <c r="AA25" s="27">
        <f t="shared" si="11"/>
        <v>7778</v>
      </c>
      <c r="AB25" s="33">
        <v>3000</v>
      </c>
      <c r="AC25" s="30">
        <f t="shared" si="12"/>
        <v>0.39</v>
      </c>
      <c r="AD25" s="33" t="s">
        <v>57</v>
      </c>
      <c r="AE25" s="36">
        <v>0.41399999999999998</v>
      </c>
      <c r="AF25" s="30">
        <f t="shared" si="0"/>
        <v>3.61</v>
      </c>
      <c r="AG25" s="30">
        <f t="shared" si="1"/>
        <v>12.73</v>
      </c>
      <c r="AH25" s="29">
        <v>0.05</v>
      </c>
      <c r="AI25" s="30">
        <f t="shared" si="2"/>
        <v>1.1399999999999999</v>
      </c>
      <c r="AJ25" s="36">
        <v>0</v>
      </c>
      <c r="AK25" s="28">
        <f t="shared" si="3"/>
        <v>0</v>
      </c>
      <c r="AL25" s="36">
        <v>0.1</v>
      </c>
      <c r="AM25" s="30">
        <f t="shared" si="4"/>
        <v>2.27</v>
      </c>
      <c r="AN25" s="36">
        <v>0.155</v>
      </c>
      <c r="AO25" s="28">
        <f t="shared" si="13"/>
        <v>3.52</v>
      </c>
      <c r="AP25" s="36">
        <v>0.06</v>
      </c>
      <c r="AQ25" s="28">
        <f t="shared" si="14"/>
        <v>1.36</v>
      </c>
      <c r="AR25" s="36">
        <v>0</v>
      </c>
      <c r="AS25" s="28">
        <f t="shared" si="15"/>
        <v>0</v>
      </c>
      <c r="AT25" s="36">
        <v>0</v>
      </c>
      <c r="AU25" s="28">
        <f t="shared" si="5"/>
        <v>0</v>
      </c>
      <c r="AV25" s="28">
        <f t="shared" si="16"/>
        <v>8.2899999999999991</v>
      </c>
      <c r="AW25" s="30">
        <f t="shared" si="6"/>
        <v>21.02</v>
      </c>
      <c r="AX25" s="37">
        <f t="shared" si="7"/>
        <v>7.3999999999999996E-2</v>
      </c>
      <c r="AY25" s="6">
        <v>22.7</v>
      </c>
      <c r="AZ25" s="6">
        <v>37.99</v>
      </c>
      <c r="BA25" s="31">
        <f t="shared" si="17"/>
        <v>0.40250000000000002</v>
      </c>
      <c r="BB25" s="5"/>
      <c r="BC25" s="28">
        <f t="shared" si="8"/>
        <v>0</v>
      </c>
      <c r="BD25" s="30">
        <f t="shared" si="9"/>
        <v>0</v>
      </c>
    </row>
    <row r="26" spans="1:56" ht="15" customHeight="1">
      <c r="A26" s="32">
        <v>25</v>
      </c>
      <c r="B26" s="33"/>
      <c r="C26" s="33"/>
      <c r="D26" s="25" t="s">
        <v>4</v>
      </c>
      <c r="E26" s="25"/>
      <c r="F26" s="25" t="s">
        <v>59</v>
      </c>
      <c r="G26" s="26" t="s">
        <v>103</v>
      </c>
      <c r="H26" s="25" t="s">
        <v>104</v>
      </c>
      <c r="I26" s="26" t="s">
        <v>105</v>
      </c>
      <c r="J26" s="25" t="s">
        <v>61</v>
      </c>
      <c r="K26" s="25" t="s">
        <v>61</v>
      </c>
      <c r="L26" s="33" t="s">
        <v>62</v>
      </c>
      <c r="M26" s="33" t="s">
        <v>72</v>
      </c>
      <c r="N26" s="49" t="s">
        <v>130</v>
      </c>
      <c r="O26" s="48" t="s">
        <v>78</v>
      </c>
      <c r="P26" s="25" t="s">
        <v>5</v>
      </c>
      <c r="Q26" s="41">
        <v>5.27</v>
      </c>
      <c r="R26" s="34">
        <v>5.55</v>
      </c>
      <c r="S26" s="25" t="s">
        <v>3</v>
      </c>
      <c r="T26" s="43">
        <v>48</v>
      </c>
      <c r="U26" s="43">
        <v>30</v>
      </c>
      <c r="V26" s="43">
        <v>14</v>
      </c>
      <c r="W26" s="35">
        <v>4.6500000000000004</v>
      </c>
      <c r="X26" s="5">
        <v>4</v>
      </c>
      <c r="Y26" s="45">
        <f t="shared" si="10"/>
        <v>2.0160000000000001E-2</v>
      </c>
      <c r="Z26" s="35">
        <v>56</v>
      </c>
      <c r="AA26" s="27">
        <f t="shared" si="11"/>
        <v>11111</v>
      </c>
      <c r="AB26" s="33">
        <v>3000</v>
      </c>
      <c r="AC26" s="30">
        <f t="shared" si="12"/>
        <v>0.27</v>
      </c>
      <c r="AD26" s="33" t="s">
        <v>57</v>
      </c>
      <c r="AE26" s="36">
        <v>0.41399999999999998</v>
      </c>
      <c r="AF26" s="30">
        <f t="shared" si="0"/>
        <v>2.2999999999999998</v>
      </c>
      <c r="AG26" s="30">
        <f t="shared" si="1"/>
        <v>8.1199999999999992</v>
      </c>
      <c r="AH26" s="29">
        <v>0.05</v>
      </c>
      <c r="AI26" s="30">
        <f t="shared" si="2"/>
        <v>0.75</v>
      </c>
      <c r="AJ26" s="36">
        <v>0</v>
      </c>
      <c r="AK26" s="28">
        <f t="shared" si="3"/>
        <v>0</v>
      </c>
      <c r="AL26" s="36">
        <v>0.1</v>
      </c>
      <c r="AM26" s="30">
        <f t="shared" si="4"/>
        <v>1.5</v>
      </c>
      <c r="AN26" s="36">
        <v>0.155</v>
      </c>
      <c r="AO26" s="28">
        <f t="shared" si="13"/>
        <v>2.3199999999999998</v>
      </c>
      <c r="AP26" s="36">
        <v>0.06</v>
      </c>
      <c r="AQ26" s="28">
        <f t="shared" si="14"/>
        <v>0.9</v>
      </c>
      <c r="AR26" s="36">
        <v>0</v>
      </c>
      <c r="AS26" s="28">
        <f t="shared" si="15"/>
        <v>0</v>
      </c>
      <c r="AT26" s="36">
        <v>0</v>
      </c>
      <c r="AU26" s="28">
        <f t="shared" si="5"/>
        <v>0</v>
      </c>
      <c r="AV26" s="28">
        <f t="shared" si="16"/>
        <v>5.47</v>
      </c>
      <c r="AW26" s="30">
        <f t="shared" si="6"/>
        <v>13.59</v>
      </c>
      <c r="AX26" s="37">
        <f t="shared" si="7"/>
        <v>9.0999999999999998E-2</v>
      </c>
      <c r="AY26" s="6">
        <v>14.95</v>
      </c>
      <c r="AZ26" s="6">
        <v>24.99</v>
      </c>
      <c r="BA26" s="31">
        <f t="shared" si="17"/>
        <v>0.40179999999999999</v>
      </c>
      <c r="BB26" s="5"/>
      <c r="BC26" s="28">
        <f t="shared" si="8"/>
        <v>0</v>
      </c>
      <c r="BD26" s="30">
        <f t="shared" si="9"/>
        <v>0</v>
      </c>
    </row>
    <row r="27" spans="1:56" ht="15" customHeight="1">
      <c r="A27" s="32">
        <v>26</v>
      </c>
      <c r="B27" s="33"/>
      <c r="C27" s="33"/>
      <c r="D27" s="25" t="s">
        <v>4</v>
      </c>
      <c r="E27" s="25"/>
      <c r="F27" s="25" t="s">
        <v>59</v>
      </c>
      <c r="G27" s="26" t="s">
        <v>103</v>
      </c>
      <c r="H27" s="25" t="s">
        <v>104</v>
      </c>
      <c r="I27" s="26" t="s">
        <v>105</v>
      </c>
      <c r="J27" s="25" t="s">
        <v>61</v>
      </c>
      <c r="K27" s="25" t="s">
        <v>61</v>
      </c>
      <c r="L27" s="33" t="s">
        <v>63</v>
      </c>
      <c r="M27" s="33" t="s">
        <v>72</v>
      </c>
      <c r="N27" s="49" t="s">
        <v>131</v>
      </c>
      <c r="O27" s="48" t="s">
        <v>77</v>
      </c>
      <c r="P27" s="25" t="s">
        <v>5</v>
      </c>
      <c r="Q27" s="41">
        <v>5.36</v>
      </c>
      <c r="R27" s="34">
        <v>5.65</v>
      </c>
      <c r="S27" s="25" t="s">
        <v>3</v>
      </c>
      <c r="T27" s="43">
        <v>48</v>
      </c>
      <c r="U27" s="43">
        <v>30</v>
      </c>
      <c r="V27" s="43">
        <v>14</v>
      </c>
      <c r="W27" s="35">
        <v>4.8499999999999996</v>
      </c>
      <c r="X27" s="5">
        <v>4</v>
      </c>
      <c r="Y27" s="45">
        <f t="shared" si="10"/>
        <v>2.0160000000000001E-2</v>
      </c>
      <c r="Z27" s="35">
        <v>56</v>
      </c>
      <c r="AA27" s="27">
        <f t="shared" si="11"/>
        <v>11111</v>
      </c>
      <c r="AB27" s="33">
        <v>3000</v>
      </c>
      <c r="AC27" s="30">
        <f t="shared" si="12"/>
        <v>0.27</v>
      </c>
      <c r="AD27" s="33" t="s">
        <v>57</v>
      </c>
      <c r="AE27" s="36">
        <v>0.41399999999999998</v>
      </c>
      <c r="AF27" s="30">
        <f t="shared" si="0"/>
        <v>2.34</v>
      </c>
      <c r="AG27" s="30">
        <f t="shared" si="1"/>
        <v>8.26</v>
      </c>
      <c r="AH27" s="29">
        <v>0.05</v>
      </c>
      <c r="AI27" s="30">
        <f t="shared" si="2"/>
        <v>0.78</v>
      </c>
      <c r="AJ27" s="36">
        <v>0</v>
      </c>
      <c r="AK27" s="28">
        <f t="shared" si="3"/>
        <v>0</v>
      </c>
      <c r="AL27" s="36">
        <v>0.1</v>
      </c>
      <c r="AM27" s="30">
        <f t="shared" si="4"/>
        <v>1.55</v>
      </c>
      <c r="AN27" s="36">
        <v>0.155</v>
      </c>
      <c r="AO27" s="28">
        <f t="shared" si="13"/>
        <v>2.4</v>
      </c>
      <c r="AP27" s="36">
        <v>0.06</v>
      </c>
      <c r="AQ27" s="28">
        <f t="shared" si="14"/>
        <v>0.93</v>
      </c>
      <c r="AR27" s="36">
        <v>0</v>
      </c>
      <c r="AS27" s="28">
        <f t="shared" si="15"/>
        <v>0</v>
      </c>
      <c r="AT27" s="36">
        <v>0</v>
      </c>
      <c r="AU27" s="28">
        <f t="shared" si="5"/>
        <v>0</v>
      </c>
      <c r="AV27" s="28">
        <f t="shared" si="16"/>
        <v>5.66</v>
      </c>
      <c r="AW27" s="30">
        <f t="shared" si="6"/>
        <v>13.92</v>
      </c>
      <c r="AX27" s="37">
        <f t="shared" si="7"/>
        <v>0.1019</v>
      </c>
      <c r="AY27" s="6">
        <v>15.5</v>
      </c>
      <c r="AZ27" s="6">
        <v>25.99</v>
      </c>
      <c r="BA27" s="31">
        <f t="shared" si="17"/>
        <v>0.40360000000000001</v>
      </c>
      <c r="BB27" s="5"/>
      <c r="BC27" s="28">
        <f t="shared" si="8"/>
        <v>0</v>
      </c>
      <c r="BD27" s="30">
        <f t="shared" si="9"/>
        <v>0</v>
      </c>
    </row>
    <row r="28" spans="1:56" ht="15" customHeight="1">
      <c r="A28" s="32">
        <v>27</v>
      </c>
      <c r="B28" s="33"/>
      <c r="C28" s="33"/>
      <c r="D28" s="25" t="s">
        <v>4</v>
      </c>
      <c r="E28" s="25"/>
      <c r="F28" s="25" t="s">
        <v>59</v>
      </c>
      <c r="G28" s="26" t="s">
        <v>103</v>
      </c>
      <c r="H28" s="25" t="s">
        <v>104</v>
      </c>
      <c r="I28" s="26" t="s">
        <v>105</v>
      </c>
      <c r="J28" s="25" t="s">
        <v>61</v>
      </c>
      <c r="K28" s="25" t="s">
        <v>61</v>
      </c>
      <c r="L28" s="33" t="s">
        <v>64</v>
      </c>
      <c r="M28" s="33" t="s">
        <v>72</v>
      </c>
      <c r="N28" s="49" t="s">
        <v>132</v>
      </c>
      <c r="O28" s="48" t="s">
        <v>76</v>
      </c>
      <c r="P28" s="25" t="s">
        <v>5</v>
      </c>
      <c r="Q28" s="41">
        <v>6.55</v>
      </c>
      <c r="R28" s="34">
        <v>6.9</v>
      </c>
      <c r="S28" s="25" t="s">
        <v>3</v>
      </c>
      <c r="T28" s="43">
        <v>48</v>
      </c>
      <c r="U28" s="43">
        <v>30</v>
      </c>
      <c r="V28" s="43">
        <v>16</v>
      </c>
      <c r="W28" s="35">
        <v>5.78</v>
      </c>
      <c r="X28" s="5">
        <v>4</v>
      </c>
      <c r="Y28" s="45">
        <f t="shared" si="10"/>
        <v>2.3040000000000001E-2</v>
      </c>
      <c r="Z28" s="35">
        <v>56</v>
      </c>
      <c r="AA28" s="27">
        <f t="shared" si="11"/>
        <v>9722</v>
      </c>
      <c r="AB28" s="33">
        <v>3000</v>
      </c>
      <c r="AC28" s="30">
        <f t="shared" si="12"/>
        <v>0.31</v>
      </c>
      <c r="AD28" s="33" t="s">
        <v>57</v>
      </c>
      <c r="AE28" s="36">
        <v>0.41399999999999998</v>
      </c>
      <c r="AF28" s="30">
        <f t="shared" si="0"/>
        <v>2.86</v>
      </c>
      <c r="AG28" s="30">
        <f t="shared" si="1"/>
        <v>10.07</v>
      </c>
      <c r="AH28" s="29">
        <v>0.05</v>
      </c>
      <c r="AI28" s="30">
        <f t="shared" si="2"/>
        <v>0.92</v>
      </c>
      <c r="AJ28" s="36">
        <v>0</v>
      </c>
      <c r="AK28" s="28">
        <f t="shared" si="3"/>
        <v>0</v>
      </c>
      <c r="AL28" s="36">
        <v>0.1</v>
      </c>
      <c r="AM28" s="30">
        <f t="shared" si="4"/>
        <v>1.84</v>
      </c>
      <c r="AN28" s="36">
        <v>0.155</v>
      </c>
      <c r="AO28" s="28">
        <f t="shared" si="13"/>
        <v>2.85</v>
      </c>
      <c r="AP28" s="36">
        <v>0.06</v>
      </c>
      <c r="AQ28" s="28">
        <f t="shared" si="14"/>
        <v>1.1000000000000001</v>
      </c>
      <c r="AR28" s="36">
        <v>0</v>
      </c>
      <c r="AS28" s="28">
        <f t="shared" si="15"/>
        <v>0</v>
      </c>
      <c r="AT28" s="36">
        <v>0</v>
      </c>
      <c r="AU28" s="28">
        <f t="shared" si="5"/>
        <v>0</v>
      </c>
      <c r="AV28" s="28">
        <f t="shared" si="16"/>
        <v>6.71</v>
      </c>
      <c r="AW28" s="30">
        <f t="shared" si="6"/>
        <v>16.78</v>
      </c>
      <c r="AX28" s="37">
        <f t="shared" si="7"/>
        <v>8.7999999999999995E-2</v>
      </c>
      <c r="AY28" s="6">
        <v>18.399999999999999</v>
      </c>
      <c r="AZ28" s="6">
        <v>29.99</v>
      </c>
      <c r="BA28" s="31">
        <f t="shared" si="17"/>
        <v>0.38650000000000001</v>
      </c>
      <c r="BB28" s="5"/>
      <c r="BC28" s="28">
        <f t="shared" si="8"/>
        <v>0</v>
      </c>
      <c r="BD28" s="30">
        <f t="shared" si="9"/>
        <v>0</v>
      </c>
    </row>
    <row r="29" spans="1:56" ht="15" customHeight="1">
      <c r="A29" s="32">
        <v>28</v>
      </c>
      <c r="B29" s="33"/>
      <c r="C29" s="33"/>
      <c r="D29" s="25" t="s">
        <v>4</v>
      </c>
      <c r="E29" s="25"/>
      <c r="F29" s="25" t="s">
        <v>59</v>
      </c>
      <c r="G29" s="26" t="s">
        <v>103</v>
      </c>
      <c r="H29" s="25" t="s">
        <v>104</v>
      </c>
      <c r="I29" s="26" t="s">
        <v>105</v>
      </c>
      <c r="J29" s="25" t="s">
        <v>61</v>
      </c>
      <c r="K29" s="25" t="s">
        <v>61</v>
      </c>
      <c r="L29" s="33" t="s">
        <v>65</v>
      </c>
      <c r="M29" s="33" t="s">
        <v>72</v>
      </c>
      <c r="N29" s="49" t="s">
        <v>133</v>
      </c>
      <c r="O29" s="48" t="s">
        <v>75</v>
      </c>
      <c r="P29" s="25" t="s">
        <v>5</v>
      </c>
      <c r="Q29" s="41">
        <v>7.04</v>
      </c>
      <c r="R29" s="34">
        <v>7.42</v>
      </c>
      <c r="S29" s="25" t="s">
        <v>3</v>
      </c>
      <c r="T29" s="43">
        <v>48</v>
      </c>
      <c r="U29" s="43">
        <v>30</v>
      </c>
      <c r="V29" s="43">
        <v>18</v>
      </c>
      <c r="W29" s="35">
        <v>6.18</v>
      </c>
      <c r="X29" s="5">
        <v>4</v>
      </c>
      <c r="Y29" s="45">
        <f t="shared" si="10"/>
        <v>2.5919999999999999E-2</v>
      </c>
      <c r="Z29" s="35">
        <v>56</v>
      </c>
      <c r="AA29" s="27">
        <f t="shared" si="11"/>
        <v>8642</v>
      </c>
      <c r="AB29" s="33">
        <v>3000</v>
      </c>
      <c r="AC29" s="30">
        <f t="shared" si="12"/>
        <v>0.35</v>
      </c>
      <c r="AD29" s="33" t="s">
        <v>57</v>
      </c>
      <c r="AE29" s="36">
        <v>0.41399999999999998</v>
      </c>
      <c r="AF29" s="30">
        <f t="shared" si="0"/>
        <v>3.07</v>
      </c>
      <c r="AG29" s="30">
        <f t="shared" si="1"/>
        <v>10.84</v>
      </c>
      <c r="AH29" s="29">
        <v>0.05</v>
      </c>
      <c r="AI29" s="30">
        <f t="shared" si="2"/>
        <v>1.01</v>
      </c>
      <c r="AJ29" s="36">
        <v>0</v>
      </c>
      <c r="AK29" s="28">
        <f t="shared" si="3"/>
        <v>0</v>
      </c>
      <c r="AL29" s="36">
        <v>0.1</v>
      </c>
      <c r="AM29" s="30">
        <f t="shared" si="4"/>
        <v>2.02</v>
      </c>
      <c r="AN29" s="36">
        <v>0.155</v>
      </c>
      <c r="AO29" s="28">
        <f t="shared" si="13"/>
        <v>3.12</v>
      </c>
      <c r="AP29" s="36">
        <v>0.06</v>
      </c>
      <c r="AQ29" s="28">
        <f t="shared" si="14"/>
        <v>1.21</v>
      </c>
      <c r="AR29" s="36">
        <v>0</v>
      </c>
      <c r="AS29" s="28">
        <f t="shared" si="15"/>
        <v>0</v>
      </c>
      <c r="AT29" s="36">
        <v>0</v>
      </c>
      <c r="AU29" s="28">
        <f t="shared" si="5"/>
        <v>0</v>
      </c>
      <c r="AV29" s="28">
        <f t="shared" si="16"/>
        <v>7.36</v>
      </c>
      <c r="AW29" s="30">
        <f t="shared" si="6"/>
        <v>18.2</v>
      </c>
      <c r="AX29" s="37">
        <f t="shared" si="7"/>
        <v>9.6799999999999997E-2</v>
      </c>
      <c r="AY29" s="6">
        <v>20.149999999999999</v>
      </c>
      <c r="AZ29" s="6">
        <v>32.99</v>
      </c>
      <c r="BA29" s="31">
        <f t="shared" si="17"/>
        <v>0.38919999999999999</v>
      </c>
      <c r="BB29" s="5"/>
      <c r="BC29" s="28">
        <f t="shared" si="8"/>
        <v>0</v>
      </c>
      <c r="BD29" s="30">
        <f t="shared" si="9"/>
        <v>0</v>
      </c>
    </row>
    <row r="30" spans="1:56" ht="15" customHeight="1">
      <c r="A30" s="32">
        <v>29</v>
      </c>
      <c r="B30" s="33"/>
      <c r="C30" s="33"/>
      <c r="D30" s="25" t="s">
        <v>4</v>
      </c>
      <c r="E30" s="25"/>
      <c r="F30" s="25" t="s">
        <v>59</v>
      </c>
      <c r="G30" s="26" t="s">
        <v>103</v>
      </c>
      <c r="H30" s="25" t="s">
        <v>104</v>
      </c>
      <c r="I30" s="26" t="s">
        <v>105</v>
      </c>
      <c r="J30" s="25" t="s">
        <v>61</v>
      </c>
      <c r="K30" s="25" t="s">
        <v>61</v>
      </c>
      <c r="L30" s="33" t="s">
        <v>66</v>
      </c>
      <c r="M30" s="33" t="s">
        <v>72</v>
      </c>
      <c r="N30" s="49" t="s">
        <v>134</v>
      </c>
      <c r="O30" s="48" t="s">
        <v>74</v>
      </c>
      <c r="P30" s="25" t="s">
        <v>5</v>
      </c>
      <c r="Q30" s="41">
        <v>8.14</v>
      </c>
      <c r="R30" s="34">
        <v>8.57</v>
      </c>
      <c r="S30" s="25" t="s">
        <v>3</v>
      </c>
      <c r="T30" s="43">
        <v>48</v>
      </c>
      <c r="U30" s="43">
        <v>30</v>
      </c>
      <c r="V30" s="43">
        <v>20</v>
      </c>
      <c r="W30" s="35">
        <v>7.28</v>
      </c>
      <c r="X30" s="5">
        <v>4</v>
      </c>
      <c r="Y30" s="45">
        <f t="shared" si="10"/>
        <v>2.8799999999999999E-2</v>
      </c>
      <c r="Z30" s="35">
        <v>56</v>
      </c>
      <c r="AA30" s="27">
        <f t="shared" si="11"/>
        <v>7778</v>
      </c>
      <c r="AB30" s="33">
        <v>3000</v>
      </c>
      <c r="AC30" s="30">
        <f t="shared" si="12"/>
        <v>0.39</v>
      </c>
      <c r="AD30" s="33" t="s">
        <v>57</v>
      </c>
      <c r="AE30" s="36">
        <v>0.41399999999999998</v>
      </c>
      <c r="AF30" s="30">
        <f t="shared" si="0"/>
        <v>3.55</v>
      </c>
      <c r="AG30" s="30">
        <f t="shared" si="1"/>
        <v>12.51</v>
      </c>
      <c r="AH30" s="29">
        <v>0.05</v>
      </c>
      <c r="AI30" s="30">
        <f t="shared" si="2"/>
        <v>1.1399999999999999</v>
      </c>
      <c r="AJ30" s="36">
        <v>0</v>
      </c>
      <c r="AK30" s="28">
        <f t="shared" si="3"/>
        <v>0</v>
      </c>
      <c r="AL30" s="36">
        <v>0.1</v>
      </c>
      <c r="AM30" s="30">
        <f t="shared" si="4"/>
        <v>2.27</v>
      </c>
      <c r="AN30" s="36">
        <v>0.155</v>
      </c>
      <c r="AO30" s="28">
        <f t="shared" si="13"/>
        <v>3.52</v>
      </c>
      <c r="AP30" s="36">
        <v>0.06</v>
      </c>
      <c r="AQ30" s="28">
        <f t="shared" si="14"/>
        <v>1.36</v>
      </c>
      <c r="AR30" s="36">
        <v>0</v>
      </c>
      <c r="AS30" s="28">
        <f t="shared" si="15"/>
        <v>0</v>
      </c>
      <c r="AT30" s="36">
        <v>0</v>
      </c>
      <c r="AU30" s="28">
        <f t="shared" si="5"/>
        <v>0</v>
      </c>
      <c r="AV30" s="28">
        <f t="shared" si="16"/>
        <v>8.2899999999999991</v>
      </c>
      <c r="AW30" s="30">
        <f t="shared" si="6"/>
        <v>20.8</v>
      </c>
      <c r="AX30" s="37">
        <f t="shared" si="7"/>
        <v>8.3699999999999997E-2</v>
      </c>
      <c r="AY30" s="6">
        <v>22.7</v>
      </c>
      <c r="AZ30" s="6">
        <v>37.99</v>
      </c>
      <c r="BA30" s="31">
        <f t="shared" si="17"/>
        <v>0.40250000000000002</v>
      </c>
      <c r="BB30" s="5"/>
      <c r="BC30" s="28">
        <f t="shared" si="8"/>
        <v>0</v>
      </c>
      <c r="BD30" s="30">
        <f t="shared" si="9"/>
        <v>0</v>
      </c>
    </row>
    <row r="31" spans="1:56" ht="15" customHeight="1">
      <c r="A31" s="32">
        <v>30</v>
      </c>
      <c r="B31" s="33"/>
      <c r="C31" s="33"/>
      <c r="D31" s="25" t="s">
        <v>4</v>
      </c>
      <c r="E31" s="25"/>
      <c r="F31" s="25" t="s">
        <v>59</v>
      </c>
      <c r="G31" s="26" t="s">
        <v>103</v>
      </c>
      <c r="H31" s="25" t="s">
        <v>104</v>
      </c>
      <c r="I31" s="26" t="s">
        <v>105</v>
      </c>
      <c r="J31" s="25" t="s">
        <v>61</v>
      </c>
      <c r="K31" s="25" t="s">
        <v>61</v>
      </c>
      <c r="L31" s="33" t="s">
        <v>67</v>
      </c>
      <c r="M31" s="33" t="s">
        <v>72</v>
      </c>
      <c r="N31" s="49" t="s">
        <v>135</v>
      </c>
      <c r="O31" s="48" t="s">
        <v>73</v>
      </c>
      <c r="P31" s="25" t="s">
        <v>5</v>
      </c>
      <c r="Q31" s="41">
        <v>8.2899999999999991</v>
      </c>
      <c r="R31" s="34">
        <v>8.73</v>
      </c>
      <c r="S31" s="25" t="s">
        <v>3</v>
      </c>
      <c r="T31" s="43">
        <v>48</v>
      </c>
      <c r="U31" s="43">
        <v>30</v>
      </c>
      <c r="V31" s="43">
        <v>20</v>
      </c>
      <c r="W31" s="35">
        <v>7.28</v>
      </c>
      <c r="X31" s="5">
        <v>4</v>
      </c>
      <c r="Y31" s="45">
        <f t="shared" si="10"/>
        <v>2.8799999999999999E-2</v>
      </c>
      <c r="Z31" s="35">
        <v>56</v>
      </c>
      <c r="AA31" s="27">
        <f t="shared" si="11"/>
        <v>7778</v>
      </c>
      <c r="AB31" s="33">
        <v>3000</v>
      </c>
      <c r="AC31" s="30">
        <f t="shared" si="12"/>
        <v>0.39</v>
      </c>
      <c r="AD31" s="33" t="s">
        <v>57</v>
      </c>
      <c r="AE31" s="36">
        <v>0.41399999999999998</v>
      </c>
      <c r="AF31" s="30">
        <f t="shared" si="0"/>
        <v>3.61</v>
      </c>
      <c r="AG31" s="30">
        <f t="shared" si="1"/>
        <v>12.73</v>
      </c>
      <c r="AH31" s="29">
        <v>0.05</v>
      </c>
      <c r="AI31" s="30">
        <f t="shared" si="2"/>
        <v>1.1399999999999999</v>
      </c>
      <c r="AJ31" s="36">
        <v>0</v>
      </c>
      <c r="AK31" s="28">
        <f t="shared" si="3"/>
        <v>0</v>
      </c>
      <c r="AL31" s="36">
        <v>0.1</v>
      </c>
      <c r="AM31" s="30">
        <f t="shared" si="4"/>
        <v>2.27</v>
      </c>
      <c r="AN31" s="36">
        <v>0.155</v>
      </c>
      <c r="AO31" s="28">
        <f t="shared" si="13"/>
        <v>3.52</v>
      </c>
      <c r="AP31" s="36">
        <v>0.06</v>
      </c>
      <c r="AQ31" s="28">
        <f t="shared" si="14"/>
        <v>1.36</v>
      </c>
      <c r="AR31" s="36">
        <v>0</v>
      </c>
      <c r="AS31" s="28">
        <f t="shared" si="15"/>
        <v>0</v>
      </c>
      <c r="AT31" s="36">
        <v>0</v>
      </c>
      <c r="AU31" s="28">
        <f t="shared" si="5"/>
        <v>0</v>
      </c>
      <c r="AV31" s="28">
        <f t="shared" si="16"/>
        <v>8.2899999999999991</v>
      </c>
      <c r="AW31" s="30">
        <f t="shared" si="6"/>
        <v>21.02</v>
      </c>
      <c r="AX31" s="37">
        <f t="shared" si="7"/>
        <v>7.3999999999999996E-2</v>
      </c>
      <c r="AY31" s="6">
        <v>22.7</v>
      </c>
      <c r="AZ31" s="6">
        <v>37.99</v>
      </c>
      <c r="BA31" s="31">
        <f t="shared" si="17"/>
        <v>0.40250000000000002</v>
      </c>
      <c r="BB31" s="5"/>
      <c r="BC31" s="28">
        <f t="shared" si="8"/>
        <v>0</v>
      </c>
      <c r="BD31" s="30">
        <f t="shared" si="9"/>
        <v>0</v>
      </c>
    </row>
    <row r="32" spans="1:56">
      <c r="AX32" s="3"/>
      <c r="AZ32" s="4"/>
      <c r="BA32" s="3"/>
      <c r="BB32" s="39"/>
    </row>
  </sheetData>
  <sheetProtection insertRows="0" deleteRows="0" sort="0"/>
  <protectedRanges>
    <protectedRange sqref="AC2:AC5 AZ6 AZ21:AZ31 AC6:AG7 AZ11 AZ16 AZ32:BA32 AF3:AG5 AR33:AY252 BA2:BA31 AH3:AI7 R2:S7 AF2:AQ2 L32:AQ252 V6:W7 BB6:BB32 Q8:S31 V12:V13 V18:V19 W8:W31 V24:V25 V30:V31 Y2:AA31 AC8:AC31 AF8:AI31 AR2:AX32 AJ3:AQ31 A2:J252 K2:M31 P2:P31" name="Range1"/>
    <protectedRange sqref="T2:W2 V3:W5 T3:U31 V8:V11 V14:V17 V20:V23 V26:V29" name="Range1_2"/>
    <protectedRange sqref="AB2:AB31" name="Range1_3"/>
    <protectedRange sqref="AD2:AE5 AD8:AE31" name="Range1_4"/>
    <protectedRange sqref="AZ2:AZ5 AZ7:AZ10 AZ12:AZ15 AZ17:AZ20" name="Range1_5"/>
    <protectedRange sqref="BB2:BB5" name="Range1_6"/>
    <protectedRange sqref="Q2:Q7" name="Range1_8"/>
    <protectedRange sqref="K32:K277" name="Range1_1"/>
  </protectedRanges>
  <phoneticPr fontId="9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B226CAE-0729-4F78-816A-AB1E83AB41F3}">
          <x14:formula1>
            <xm:f>#REF!</xm:f>
          </x14:formula1>
          <xm:sqref>D2:D31</xm:sqref>
        </x14:dataValidation>
        <x14:dataValidation type="list" allowBlank="1" showInputMessage="1" showErrorMessage="1" xr:uid="{16507902-C22B-43C3-B29F-ACFC0EA193EE}">
          <x14:formula1>
            <xm:f>#REF!</xm:f>
          </x14:formula1>
          <xm:sqref>P2:P31</xm:sqref>
        </x14:dataValidation>
        <x14:dataValidation type="list" allowBlank="1" showInputMessage="1" showErrorMessage="1" xr:uid="{12EC859C-B984-4A37-9A10-C65138758A82}">
          <x14:formula1>
            <xm:f>#REF!</xm:f>
          </x14:formula1>
          <xm:sqref>S2:S31</xm:sqref>
        </x14:dataValidation>
        <x14:dataValidation type="list" allowBlank="1" showInputMessage="1" showErrorMessage="1" xr:uid="{0F7F436A-46C6-40C3-BEC6-332D2CF711BF}">
          <x14:formula1>
            <xm:f>#REF!</xm:f>
          </x14:formula1>
          <xm:sqref>E2:E31</xm:sqref>
        </x14:dataValidation>
        <x14:dataValidation type="list" allowBlank="1" showInputMessage="1" showErrorMessage="1" xr:uid="{8978FD52-ECA9-4DA2-BA69-096F4F283287}">
          <x14:formula1>
            <xm:f>#REF!</xm:f>
          </x14:formula1>
          <xm:sqref>F2:F31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2025-09-26T08:58:40Z</dcterms:modified>
</cp:coreProperties>
</file>