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1558FF9-0987-40E9-85E2-0E8F2308FC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" i="5" l="1"/>
  <c r="BB3" i="5" l="1"/>
  <c r="BB2" i="5"/>
  <c r="BE3" i="5" l="1"/>
  <c r="AY3" i="5"/>
  <c r="AU3" i="5"/>
  <c r="AR3" i="5"/>
  <c r="AO3" i="5"/>
  <c r="AM3" i="5"/>
  <c r="AK3" i="5"/>
  <c r="AH3" i="5"/>
  <c r="AB3" i="5"/>
  <c r="AE3" i="5" s="1"/>
  <c r="S3" i="5"/>
  <c r="BE2" i="5"/>
  <c r="AU2" i="5"/>
  <c r="AR2" i="5"/>
  <c r="AO2" i="5"/>
  <c r="AM2" i="5"/>
  <c r="AK2" i="5"/>
  <c r="AH2" i="5"/>
  <c r="AB2" i="5"/>
  <c r="AE2" i="5" s="1"/>
  <c r="S2" i="5"/>
  <c r="AI2" i="5" l="1"/>
  <c r="AI3" i="5"/>
  <c r="AV2" i="5"/>
  <c r="AV3" i="5"/>
  <c r="AW2" i="5" l="1"/>
  <c r="AX2" i="5" s="1"/>
  <c r="BD2" i="5" s="1"/>
  <c r="AW3" i="5"/>
  <c r="AX3" i="5" s="1"/>
  <c r="BD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discount 5%,market coop 5%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<sst xmlns="http://schemas.openxmlformats.org/spreadsheetml/2006/main" count="81" uniqueCount="72">
  <si>
    <t>Brand</t>
  </si>
  <si>
    <t>Package Type</t>
  </si>
  <si>
    <t>Licensor</t>
  </si>
  <si>
    <t>Normal</t>
  </si>
  <si>
    <t>Crown and Ivy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</si>
  <si>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</si>
  <si>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</si>
  <si>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</si>
  <si>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</si>
  <si>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</si>
  <si>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</si>
  <si>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</si>
  <si>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</si>
  <si>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</si>
  <si>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</si>
  <si>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</si>
  <si>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</si>
  <si>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</si>
  <si>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</si>
  <si>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</si>
  <si>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</si>
  <si>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</si>
  <si>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</si>
  <si>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</si>
  <si>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</si>
  <si>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</si>
  <si>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</si>
  <si>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</si>
  <si>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</si>
  <si>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</si>
  <si>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</si>
  <si>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</si>
  <si>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</si>
  <si>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</si>
  <si>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</si>
  <si>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</si>
  <si>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</si>
  <si>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</si>
  <si>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</si>
  <si>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</si>
  <si>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</si>
  <si>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</si>
  <si>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</si>
  <si>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</si>
  <si>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</si>
  <si>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</si>
  <si>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</si>
  <si>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</si>
  <si>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</si>
  <si>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</si>
  <si>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</si>
  <si>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</si>
  <si>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</si>
  <si>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</si>
  <si>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</si>
  <si>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</si>
  <si>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</si>
  <si>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</si>
  <si>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</si>
  <si>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</si>
  <si>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</si>
  <si>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pillow with filler</t>
    <phoneticPr fontId="7" type="noConversion"/>
  </si>
  <si>
    <t xml:space="preserve">18x18" </t>
    <phoneticPr fontId="7" type="noConversion"/>
  </si>
  <si>
    <t>Blue</t>
    <phoneticPr fontId="7" type="noConversion"/>
  </si>
  <si>
    <t>SOLID TEXTURED PILLOW</t>
  </si>
  <si>
    <t>SOLID TEXTURED PILLOW</t>
    <phoneticPr fontId="7" type="noConversion"/>
  </si>
  <si>
    <t xml:space="preserve">Enzyme washed dec pillow </t>
    <phoneticPr fontId="7" type="noConversion"/>
  </si>
  <si>
    <t>Front Fabric : Cotton Casement Enzyme washed 200 GSM with Chenile Dori Emb.
Front Lining : Non-woven 40 GSM
Back Fabric : Cotton Duck 210 gsm
Edge Finish : Knife Edge
Zipper: Domastically Sourced
Filler Cover quality : Non-Woven PP- 50 GSM
Filler Fiber content : 100% Polyester
Filling quality: Hollow Siliconized Conjucated 
Filling technique(Blow Fill or Filler insert) : Filler Insert</t>
    <phoneticPr fontId="7" type="noConversion"/>
  </si>
  <si>
    <t>9404.90.1060</t>
    <phoneticPr fontId="7" type="noConversion"/>
  </si>
  <si>
    <t>white</t>
    <phoneticPr fontId="7" type="noConversion"/>
  </si>
  <si>
    <t>BK30-3999</t>
  </si>
  <si>
    <t>BK30-4000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</si>
</sst>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Calibri"/>
      <family val="2"/>
    </font>
    <font>
      <sz val="10"/>
      <color rgb="FFFF0000"/>
      <name val="Calibri"/>
      <family val="2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0" fillId="0" borderId="0"/>
    <xf numFmtId="0" fontId="10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0" fontId="8" fillId="0" borderId="1" xfId="8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2" applyFont="1" applyBorder="1" applyAlignment="1" applyProtection="1">
      <alignment horizontal="left" vertical="center" wrapText="1"/>
      <protection locked="0"/>
    </xf>
    <xf numFmtId="0" fontId="8" fillId="0" borderId="1" xfId="0" quotePrefix="1" applyFont="1" applyBorder="1" applyAlignment="1">
      <alignment horizontal="left" vertical="center" wrapText="1"/>
    </xf>
    <xf numFmtId="178" fontId="8" fillId="0" borderId="1" xfId="0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 wrapText="1"/>
    </xf>
    <xf numFmtId="177" fontId="8" fillId="2" borderId="1" xfId="4" applyNumberFormat="1" applyFont="1" applyFill="1" applyBorder="1" applyAlignment="1">
      <alignment horizontal="left" vertical="center" wrapText="1"/>
    </xf>
    <xf numFmtId="177" fontId="9" fillId="0" borderId="2" xfId="0" applyNumberFormat="1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80" fontId="8" fillId="2" borderId="1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77" fontId="8" fillId="2" borderId="1" xfId="0" applyNumberFormat="1" applyFont="1" applyFill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left" vertical="center" wrapText="1"/>
    </xf>
    <xf numFmtId="10" fontId="8" fillId="0" borderId="1" xfId="0" applyNumberFormat="1" applyFont="1" applyBorder="1" applyAlignment="1">
      <alignment horizontal="left" vertical="center" wrapText="1"/>
    </xf>
    <xf numFmtId="177" fontId="8" fillId="2" borderId="3" xfId="0" applyNumberFormat="1" applyFont="1" applyFill="1" applyBorder="1" applyAlignment="1">
      <alignment horizontal="left" vertical="center" wrapText="1"/>
    </xf>
    <xf numFmtId="10" fontId="8" fillId="2" borderId="1" xfId="5" applyNumberFormat="1" applyFont="1" applyFill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9" borderId="1" xfId="0" applyFont="1" applyFill="1" applyBorder="1"/>
  </cellXfs>
  <cellStyles count="11">
    <cellStyle name="Currency 2" xfId="4" xr:uid="{A48D031E-B8CD-43B1-86F7-B68827965248}"/>
    <cellStyle name="Currency_Sheet1 2" xfId="10" xr:uid="{10B98D7A-2D5D-403D-93D3-F9B8604955AB}"/>
    <cellStyle name="Normal 2" xfId="6" xr:uid="{09A1825B-187A-42C5-999A-C45FA4DADBED}"/>
    <cellStyle name="Normal 2 18 2" xfId="1" xr:uid="{1BA08453-9F65-454B-A4A0-7177E70831F2}"/>
    <cellStyle name="Normal_Copy of Request For Quote -- updated by VV on 043008 FINAL FINAL (4)" xfId="9" xr:uid="{EF0EC3D4-AB16-4C36-97A7-1A548508EEFE}"/>
    <cellStyle name="Normal_Sheet1" xfId="8" xr:uid="{05593A21-59C9-43D9-B82D-F9AABDC73337}"/>
    <cellStyle name="Percent 2" xfId="5" xr:uid="{55F1ADEC-5EEC-4DC4-A0F8-0707E953E32C}"/>
    <cellStyle name="Style 1" xfId="3" xr:uid="{F4609D05-B161-47A5-8040-F8D4BA086F06}"/>
    <cellStyle name="常规" xfId="0" builtinId="0"/>
    <cellStyle name="常规 7" xfId="7" xr:uid="{7CF8DCB8-3BD6-4C54-B848-2905818017E9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3"/>
  <sheetViews>
    <sheetView tabSelected="1" topLeftCell="I1" zoomScale="77" zoomScaleNormal="77" workbookViewId="0">
      <selection activeCell="T2" sqref="T2"/>
    </sheetView>
  </sheetViews>
  <sheetFormatPr defaultColWidth="9.140625" defaultRowHeight="15" x14ac:dyDescent="0.25"/>
  <cols>
    <col min="1" max="1" width="10.140625" style="2" customWidth="1"/>
    <col min="2" max="2" width="13.5703125" style="1" customWidth="1"/>
    <col min="3" max="3" width="12" style="1" customWidth="1"/>
    <col min="4" max="4" width="7.85546875" style="1" customWidth="1"/>
    <col min="5" max="5" width="9.42578125" style="1" customWidth="1"/>
    <col min="6" max="6" width="10" style="1" customWidth="1"/>
    <col min="7" max="7" width="9.140625" style="1" customWidth="1"/>
    <col min="8" max="9" width="7.42578125" style="1" customWidth="1"/>
    <col min="10" max="10" width="35.28515625" style="1" customWidth="1"/>
    <col min="11" max="11" width="7" style="1" customWidth="1"/>
    <col min="12" max="13" width="6.140625" style="1" customWidth="1"/>
    <col min="14" max="14" width="16.140625" style="1" customWidth="1"/>
    <col min="15" max="15" width="5.85546875" style="1" customWidth="1"/>
    <col min="16" max="16" width="8.85546875" style="1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1" customWidth="1"/>
    <col min="23" max="23" width="8.140625" style="32" customWidth="1"/>
    <col min="24" max="24" width="8.7109375" style="32" customWidth="1"/>
    <col min="25" max="25" width="7.140625" style="32" customWidth="1"/>
    <col min="26" max="26" width="9" style="4" customWidth="1"/>
    <col min="27" max="27" width="6.28515625" style="6" customWidth="1"/>
    <col min="28" max="28" width="10" style="35" customWidth="1"/>
    <col min="29" max="29" width="9.85546875" style="6" customWidth="1"/>
    <col min="30" max="30" width="7.85546875" style="1" customWidth="1"/>
    <col min="31" max="31" width="8.85546875" style="5" customWidth="1"/>
    <col min="32" max="32" width="7.85546875" style="1" customWidth="1"/>
    <col min="33" max="33" width="8.42578125" style="7" customWidth="1"/>
    <col min="34" max="34" width="9" style="5" customWidth="1"/>
    <col min="35" max="35" width="8.42578125" style="5" customWidth="1"/>
    <col min="36" max="36" width="7.85546875" style="7" customWidth="1"/>
    <col min="37" max="37" width="5.85546875" style="5" customWidth="1"/>
    <col min="38" max="38" width="8.140625" style="7" customWidth="1"/>
    <col min="39" max="39" width="9.28515625" style="5" customWidth="1"/>
    <col min="40" max="40" width="11.5703125" style="7" customWidth="1"/>
    <col min="41" max="41" width="10.85546875" style="5" customWidth="1"/>
    <col min="42" max="42" width="9.5703125" style="1" customWidth="1"/>
    <col min="43" max="43" width="9.5703125" style="7" customWidth="1"/>
    <col min="44" max="44" width="6.42578125" style="5" customWidth="1"/>
    <col min="45" max="45" width="9.5703125" style="5" customWidth="1"/>
    <col min="46" max="46" width="8.28515625" style="7" customWidth="1"/>
    <col min="47" max="47" width="7.140625" style="7" customWidth="1"/>
    <col min="48" max="48" width="7.85546875" style="5" customWidth="1"/>
    <col min="49" max="49" width="9.5703125" style="5" customWidth="1"/>
    <col min="50" max="50" width="7.7109375" style="5" customWidth="1"/>
    <col min="51" max="51" width="12.140625" style="7" customWidth="1"/>
    <col min="52" max="52" width="12.140625" style="5" customWidth="1"/>
    <col min="53" max="53" width="9.140625" style="1" customWidth="1"/>
    <col min="54" max="55" width="9.140625" style="1"/>
    <col min="56" max="56" width="11.42578125" style="5" customWidth="1"/>
    <col min="57" max="57" width="13.140625" style="5" customWidth="1"/>
    <col min="58" max="58" width="11.140625" style="1" bestFit="1" customWidth="1"/>
    <col min="59" max="16384" width="9.140625" style="1"/>
  </cols>
  <sheetData>
    <row r="1" spans="1:57" ht="68.099999999999994" customHeight="1" x14ac:dyDescent="0.25">
      <c r="A1" s="8" t="s">
        <v>6</v>
      </c>
      <c r="B1" s="8" t="s">
        <v>7</v>
      </c>
      <c r="C1" s="30" t="s">
        <v>8</v>
      </c>
      <c r="D1" s="31" t="s">
        <v>0</v>
      </c>
      <c r="E1" s="31" t="s">
        <v>2</v>
      </c>
      <c r="F1" s="10" t="s">
        <v>57</v>
      </c>
      <c r="G1" s="30" t="s">
        <v>9</v>
      </c>
      <c r="H1" s="9" t="s">
        <v>10</v>
      </c>
      <c r="I1" s="29" t="s">
        <v>59</v>
      </c>
      <c r="J1" s="9" t="s">
        <v>11</v>
      </c>
      <c r="K1" s="9" t="s">
        <v>12</v>
      </c>
      <c r="L1" s="9" t="s">
        <v>13</v>
      </c>
      <c r="M1" s="30" t="s">
        <v>14</v>
      </c>
      <c r="N1" s="30" t="s">
        <v>15</v>
      </c>
      <c r="O1" s="30" t="s">
        <v>16</v>
      </c>
      <c r="P1" s="29" t="s">
        <v>60</v>
      </c>
      <c r="Q1" s="11" t="s">
        <v>17</v>
      </c>
      <c r="R1" s="12" t="s">
        <v>18</v>
      </c>
      <c r="S1" s="13" t="s">
        <v>19</v>
      </c>
      <c r="T1" s="14" t="s">
        <v>20</v>
      </c>
      <c r="U1" s="15" t="s">
        <v>21</v>
      </c>
      <c r="V1" s="16" t="s">
        <v>1</v>
      </c>
      <c r="W1" s="33" t="s">
        <v>22</v>
      </c>
      <c r="X1" s="33" t="s">
        <v>23</v>
      </c>
      <c r="Y1" s="33" t="s">
        <v>24</v>
      </c>
      <c r="Z1" s="17" t="s">
        <v>25</v>
      </c>
      <c r="AA1" s="18" t="s">
        <v>26</v>
      </c>
      <c r="AB1" s="36" t="s">
        <v>27</v>
      </c>
      <c r="AC1" s="19" t="s">
        <v>28</v>
      </c>
      <c r="AD1" s="8" t="s">
        <v>29</v>
      </c>
      <c r="AE1" s="20" t="s">
        <v>30</v>
      </c>
      <c r="AF1" s="8" t="s">
        <v>31</v>
      </c>
      <c r="AG1" s="21" t="s">
        <v>32</v>
      </c>
      <c r="AH1" s="22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16" t="s">
        <v>41</v>
      </c>
      <c r="AQ1" s="21" t="s">
        <v>42</v>
      </c>
      <c r="AR1" s="20" t="s">
        <v>43</v>
      </c>
      <c r="AS1" s="23" t="s">
        <v>44</v>
      </c>
      <c r="AT1" s="34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4" t="s">
        <v>50</v>
      </c>
      <c r="AZ1" s="26" t="s">
        <v>51</v>
      </c>
      <c r="BA1" s="27" t="s">
        <v>52</v>
      </c>
      <c r="BB1" s="27" t="s">
        <v>53</v>
      </c>
      <c r="BC1" s="8" t="s">
        <v>54</v>
      </c>
      <c r="BD1" s="28" t="s">
        <v>55</v>
      </c>
      <c r="BE1" s="28" t="s">
        <v>56</v>
      </c>
    </row>
    <row r="2" spans="1:57" s="55" customFormat="1" ht="114.95" customHeight="1" x14ac:dyDescent="0.2">
      <c r="A2" s="38">
        <v>1</v>
      </c>
      <c r="B2" s="38"/>
      <c r="C2" s="39"/>
      <c r="D2" s="38" t="s">
        <v>4</v>
      </c>
      <c r="E2" s="38"/>
      <c r="F2" s="38" t="s">
        <v>5</v>
      </c>
      <c r="G2" s="38" t="s">
        <v>65</v>
      </c>
      <c r="H2" s="38" t="s">
        <v>66</v>
      </c>
      <c r="I2" s="38" t="s">
        <v>61</v>
      </c>
      <c r="J2" s="38" t="s">
        <v>67</v>
      </c>
      <c r="K2" s="38" t="s">
        <v>62</v>
      </c>
      <c r="L2" s="38" t="s">
        <v>63</v>
      </c>
      <c r="M2" s="38"/>
      <c r="N2" s="56" t="s">
        <v>70</v>
      </c>
      <c r="O2" s="40"/>
      <c r="P2" s="38" t="s">
        <v>58</v>
      </c>
      <c r="Q2" s="41"/>
      <c r="R2" s="42"/>
      <c r="S2" s="43" t="str">
        <f>IF(ISERROR(Q2/R2),"",Q2/R2)</f>
        <v/>
      </c>
      <c r="T2" s="44">
        <v>4.92</v>
      </c>
      <c r="U2" s="45"/>
      <c r="V2" s="38" t="s">
        <v>3</v>
      </c>
      <c r="W2" s="37">
        <v>44</v>
      </c>
      <c r="X2" s="37">
        <v>44</v>
      </c>
      <c r="Y2" s="37">
        <v>38</v>
      </c>
      <c r="Z2" s="42">
        <v>2</v>
      </c>
      <c r="AA2" s="46">
        <v>4</v>
      </c>
      <c r="AB2" s="47">
        <f>IF(W2="","",W2*X2*Y2/1000000)</f>
        <v>7.3999999999999996E-2</v>
      </c>
      <c r="AC2" s="48">
        <v>3425</v>
      </c>
      <c r="AD2" s="38">
        <v>3300</v>
      </c>
      <c r="AE2" s="49">
        <f>IF(ISERROR(AD2/AC2),"",AD2/AC2)</f>
        <v>0.96</v>
      </c>
      <c r="AF2" s="38" t="s">
        <v>68</v>
      </c>
      <c r="AG2" s="50">
        <v>0.55300000000000005</v>
      </c>
      <c r="AH2" s="49">
        <f>IF(ISERROR(T2*AG2),"",T2*AG2)</f>
        <v>2.72</v>
      </c>
      <c r="AI2" s="49">
        <f t="shared" ref="AI2:AI3" si="0">IF(ISERROR(T2+AE2+AH2),"",T2+AE2+AH2)</f>
        <v>8.6</v>
      </c>
      <c r="AJ2" s="51">
        <v>0.02</v>
      </c>
      <c r="AK2" s="49">
        <f>IF(ISERROR(AZ2*AJ2),"",AZ2*AJ2)</f>
        <v>0.25</v>
      </c>
      <c r="AL2" s="51">
        <v>0.1</v>
      </c>
      <c r="AM2" s="49">
        <f>IF(ISERROR(AZ2*AL2),"",AZ2*AL2)</f>
        <v>1.27</v>
      </c>
      <c r="AN2" s="51">
        <v>0.08</v>
      </c>
      <c r="AO2" s="49">
        <f>IF(ISERROR(AZ2*AN2),"",AZ2*AN2)</f>
        <v>1.01</v>
      </c>
      <c r="AP2" s="38"/>
      <c r="AQ2" s="51"/>
      <c r="AR2" s="49">
        <f>IF(ISERROR(AZ2*AQ2),"",AZ2*AQ2)</f>
        <v>0</v>
      </c>
      <c r="AS2" s="38"/>
      <c r="AT2" s="51">
        <v>0</v>
      </c>
      <c r="AU2" s="52">
        <f>IF(ISERROR(AZ2*AT2),"",AZ2*AT2)</f>
        <v>0</v>
      </c>
      <c r="AV2" s="49">
        <f>IF(ISERROR(AK2+AM2+AO2+AR2+AU2),"",AK2+AM2+AO2+AR2+AU2)</f>
        <v>2.5299999999999998</v>
      </c>
      <c r="AW2" s="49">
        <f t="shared" ref="AW2:AW3" si="1">IF(ISERROR(AI2+AV2),"",AI2+AV2)</f>
        <v>11.13</v>
      </c>
      <c r="AX2" s="53">
        <f>IF(ISERROR((AZ2-AW2)/AZ2),"",(AZ2-AW2)/AZ2)</f>
        <v>0.12089999999999999</v>
      </c>
      <c r="AY2" s="49">
        <f>AZ2</f>
        <v>12.66</v>
      </c>
      <c r="AZ2" s="54">
        <v>12.66</v>
      </c>
      <c r="BA2" s="54">
        <v>55</v>
      </c>
      <c r="BB2" s="51">
        <f>(BA2-AZ2)/BA2</f>
        <v>0.76980000000000004</v>
      </c>
      <c r="BC2" s="46">
        <v>1012</v>
      </c>
      <c r="BD2" s="49">
        <f>IF(ISERROR(AX2*BC2),"",AW2*BC2)</f>
        <v>11263.56</v>
      </c>
      <c r="BE2" s="49">
        <f>IF(ISERROR(AZ2*BC2),"",AZ2*BC2)</f>
        <v>12811.92</v>
      </c>
    </row>
    <row r="3" spans="1:57" s="55" customFormat="1" ht="107.45" customHeight="1" x14ac:dyDescent="0.2">
      <c r="A3" s="38">
        <v>2</v>
      </c>
      <c r="B3" s="38"/>
      <c r="C3" s="39"/>
      <c r="D3" s="38" t="s">
        <v>4</v>
      </c>
      <c r="E3" s="38"/>
      <c r="F3" s="38" t="s">
        <v>5</v>
      </c>
      <c r="G3" s="38" t="s">
        <v>64</v>
      </c>
      <c r="H3" s="38" t="s">
        <v>66</v>
      </c>
      <c r="I3" s="38" t="s">
        <v>61</v>
      </c>
      <c r="J3" s="38" t="s">
        <v>67</v>
      </c>
      <c r="K3" s="38" t="s">
        <v>62</v>
      </c>
      <c r="L3" s="38" t="s">
        <v>69</v>
      </c>
      <c r="M3" s="38"/>
      <c r="N3" s="56" t="s">
        <v>71</v>
      </c>
      <c r="O3" s="40"/>
      <c r="P3" s="38" t="s">
        <v>58</v>
      </c>
      <c r="Q3" s="41"/>
      <c r="R3" s="42"/>
      <c r="S3" s="43" t="str">
        <f t="shared" ref="S3" si="2">IF(ISERROR(Q3/R3),"",Q3/R3)</f>
        <v/>
      </c>
      <c r="T3" s="44">
        <v>4.92</v>
      </c>
      <c r="U3" s="45"/>
      <c r="V3" s="38" t="s">
        <v>3</v>
      </c>
      <c r="W3" s="37">
        <v>44</v>
      </c>
      <c r="X3" s="37">
        <v>44</v>
      </c>
      <c r="Y3" s="37">
        <v>38</v>
      </c>
      <c r="Z3" s="42">
        <v>2</v>
      </c>
      <c r="AA3" s="46">
        <v>4</v>
      </c>
      <c r="AB3" s="47">
        <f t="shared" ref="AB3" si="3">IF(W3="","",W3*X3*Y3/1000000)</f>
        <v>7.3999999999999996E-2</v>
      </c>
      <c r="AC3" s="48">
        <v>3425</v>
      </c>
      <c r="AD3" s="38">
        <v>3300</v>
      </c>
      <c r="AE3" s="49">
        <f t="shared" ref="AE3" si="4">IF(ISERROR(AD3/AC3),"",AD3/AC3)</f>
        <v>0.96</v>
      </c>
      <c r="AF3" s="38" t="s">
        <v>68</v>
      </c>
      <c r="AG3" s="50">
        <v>0.55300000000000005</v>
      </c>
      <c r="AH3" s="49">
        <f>IF(ISERROR(T3*AG3),"",T3*AG3)</f>
        <v>2.72</v>
      </c>
      <c r="AI3" s="49">
        <f t="shared" si="0"/>
        <v>8.6</v>
      </c>
      <c r="AJ3" s="51">
        <v>0.02</v>
      </c>
      <c r="AK3" s="49">
        <f t="shared" ref="AK3" si="5">IF(ISERROR(AZ3*AJ3),"",AZ3*AJ3)</f>
        <v>0.25</v>
      </c>
      <c r="AL3" s="51">
        <v>0.1</v>
      </c>
      <c r="AM3" s="49">
        <f t="shared" ref="AM3" si="6">IF(ISERROR(AZ3*AL3),"",AZ3*AL3)</f>
        <v>1.27</v>
      </c>
      <c r="AN3" s="51">
        <v>0.08</v>
      </c>
      <c r="AO3" s="49">
        <f t="shared" ref="AO3" si="7">IF(ISERROR(AZ3*AN3),"",AZ3*AN3)</f>
        <v>1.01</v>
      </c>
      <c r="AP3" s="38"/>
      <c r="AQ3" s="51"/>
      <c r="AR3" s="49">
        <f t="shared" ref="AR3" si="8">IF(ISERROR(AZ3*AQ3),"",AZ3*AQ3)</f>
        <v>0</v>
      </c>
      <c r="AS3" s="38"/>
      <c r="AT3" s="51">
        <v>0</v>
      </c>
      <c r="AU3" s="52">
        <f t="shared" ref="AU3" si="9">IF(ISERROR(AZ3*AT3),"",AZ3*AT3)</f>
        <v>0</v>
      </c>
      <c r="AV3" s="49">
        <f t="shared" ref="AV3" si="10">IF(ISERROR(AK3+AM3+AO3+AR3+AU3),"",AK3+AM3+AO3+AR3+AU3)</f>
        <v>2.5299999999999998</v>
      </c>
      <c r="AW3" s="49">
        <f t="shared" si="1"/>
        <v>11.13</v>
      </c>
      <c r="AX3" s="53">
        <f t="shared" ref="AX3" si="11">IF(ISERROR((AZ3-AW3)/AZ3),"",(AZ3-AW3)/AZ3)</f>
        <v>0.12089999999999999</v>
      </c>
      <c r="AY3" s="49">
        <f t="shared" ref="AY3" si="12">IF(ISERROR(BA3*(1-BB3)),"",BA3*(1-BB3))</f>
        <v>12.66</v>
      </c>
      <c r="AZ3" s="54">
        <v>12.66</v>
      </c>
      <c r="BA3" s="54">
        <v>55</v>
      </c>
      <c r="BB3" s="51">
        <f>(BA3-AZ3)/BA3</f>
        <v>0.76980000000000004</v>
      </c>
      <c r="BC3" s="46">
        <v>1012</v>
      </c>
      <c r="BD3" s="49">
        <f t="shared" ref="BD3" si="13">IF(ISERROR(AX3*BC3),"",AW3*BC3)</f>
        <v>11263.56</v>
      </c>
      <c r="BE3" s="49">
        <f t="shared" ref="BE3" si="14">IF(ISERROR(AZ3*BC3),"",AZ3*BC3)</f>
        <v>12811.92</v>
      </c>
    </row>
  </sheetData>
  <sheetProtection insertRows="0" deleteRows="0" sort="0"/>
  <protectedRanges>
    <protectedRange sqref="A4:AZ248 A2:B3 BA2:BC3 D2:AR3 AV2:AY3" name="Range1"/>
    <protectedRange sqref="AU2:AU3" name="Range1_1"/>
  </protectedRange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2025-09-25T06:13:06Z</dcterms:modified>
</cp:coreProperties>
</file>