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">#REF!</definedName>
    <definedName name="AIM">#REF!</definedName>
    <definedName name="Artwork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BULKPREPACKTYPE">'[3]x-Lists'!$I$2:$I$6</definedName>
    <definedName name="CATEGORY">[4]Sheet1!$DW$2:$DW$3</definedName>
    <definedName name="CH">'[2]COMMON ATTR'!$C$4:$C$249</definedName>
    <definedName name="colour">#REF!</definedName>
    <definedName name="COLUMN">'[2]PT TABLE'!$A$2</definedName>
    <definedName name="Commitment">#REF!</definedName>
    <definedName name="CON">'[5]317-TOP'!#REF!</definedName>
    <definedName name="CONS">#REF!</definedName>
    <definedName name="_xlnm.Database">'[3]x-Lists'!$A$2:$A$9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[4]Sheet1!$EC$2:$EC$3</definedName>
    <definedName name="FREIGHT">'[3]x-Lists'!$J$2:$J$4</definedName>
    <definedName name="Gold1">#REF!</definedName>
    <definedName name="h">#REF!</definedName>
    <definedName name="HBC">'[6]Spec Sheet'!#REF!</definedName>
    <definedName name="help">#REF!</definedName>
    <definedName name="here">#REF!</definedName>
    <definedName name="Home_Décor">#REF!</definedName>
    <definedName name="Home_Décor.">#REF!</definedName>
    <definedName name="i">'[7] Projected 2006 VS. 2005'!#REF!</definedName>
    <definedName name="IAN">'[8]FLASH WK 23'!$F$1:$AJ$65536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ighting_or_Candleholders">#REF!</definedName>
    <definedName name="lnk">[9]Sheet1!$A$2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[10]Sheet1!$A$1:$C$65536</definedName>
    <definedName name="one">#REF!</definedName>
    <definedName name="Outdoor">#REF!</definedName>
    <definedName name="PACK">[4]Sheet1!$EE$2:$EE$3</definedName>
    <definedName name="PACKBYSTORE">'[3]x-Lists'!$C$2:$C$3</definedName>
    <definedName name="PAYMENT_TERMS">'[3]x-Lists'!$AF$2:$AF$58</definedName>
    <definedName name="Pet_Care">#REF!</definedName>
    <definedName name="Pillow_Shams">#REF!</definedName>
    <definedName name="Pillowcases">#REF!</definedName>
    <definedName name="PL">'[11]UNIQUE ATTR 2'!#REF!</definedName>
    <definedName name="PO_BUY_TYPE">'[3]x-Lists'!$X$2:$X$6</definedName>
    <definedName name="PORT_IFF">[12]a!$A$10:$B$35</definedName>
    <definedName name="_xlnm.Print_Area">#REF!</definedName>
    <definedName name="PRINT_AREA_MI">#REF!</definedName>
    <definedName name="Prints">#REF!</definedName>
    <definedName name="PT">'[2]PT TABLE'!$A$4:$A$42</definedName>
    <definedName name="PW">'[11]UNIQUE ATTR 2'!#REF!</definedName>
    <definedName name="Quilts">#REF!</definedName>
    <definedName name="RN">'[2]RN_Item Disposition'!$A$12:$A$81</definedName>
    <definedName name="ROPETRUCK">'[3]x-Lists'!$E$2</definedName>
    <definedName name="ROW">'[2]PT TABLE'!$A$1</definedName>
    <definedName name="sbm">#REF!</definedName>
    <definedName name="SCORECARD">'[3]x-Lists'!$F$2:$F$5</definedName>
    <definedName name="SCXL_DOW">'[3]x-Lists'!$AH$2</definedName>
    <definedName name="SEASON">'[3]x-Lists'!$M$2:$M$8</definedName>
    <definedName name="Seasonal">#REF!</definedName>
    <definedName name="Sheets_Full_Queen_King">#REF!</definedName>
    <definedName name="Sheets_Twin">#REF!</definedName>
    <definedName name="SHIP_WIN_LEN">'[3]x-Lists'!$AI$2</definedName>
    <definedName name="SHIPTO">'[3]x-Lists'!$B$2:$B$3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PECIAL_PROCESSING">'[3]x-Lists'!$S$2:$S$25</definedName>
    <definedName name="SUB">#REF!</definedName>
    <definedName name="subcat">#REF!</definedName>
    <definedName name="suzi">[13]Sheet3!$A:$IV</definedName>
    <definedName name="suzie">#REF!</definedName>
    <definedName name="t">#REF!</definedName>
    <definedName name="TERM_SET">'[3]x-Lists'!$Q$2:$Q$4</definedName>
    <definedName name="three">[13]Sheet3!$A:$IV</definedName>
    <definedName name="TICKET_QTY">'[3]x-Lists'!$AG$2:$AG$5</definedName>
    <definedName name="TICKETTYPE">'[3]x-Lists'!$O$2:$O$32</definedName>
    <definedName name="TOTAL">#REF!</definedName>
    <definedName name="totals">#REF!</definedName>
    <definedName name="Towels_Bath_Sheets">#REF!</definedName>
    <definedName name="toys">#REF!</definedName>
    <definedName name="two">[13]Sheet2!$A:$IV</definedName>
    <definedName name="UNIT">[4]Sheet1!$EF$2:$EF$3</definedName>
    <definedName name="upc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y">#REF!</definedName>
    <definedName name="YESNO">'[3]x-Lists'!$D$2:$D$3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3" i="1" l="1"/>
  <c r="AX3" i="1"/>
  <c r="AU3" i="1"/>
  <c r="AO3" i="1"/>
  <c r="AL3" i="1"/>
  <c r="AJ3" i="1"/>
  <c r="AF3" i="1"/>
  <c r="AG3" i="1" s="1"/>
  <c r="Z3" i="1"/>
  <c r="AB3" i="1" s="1"/>
  <c r="AD3" i="1" s="1"/>
  <c r="AY2" i="1"/>
  <c r="AX2" i="1"/>
  <c r="AU2" i="1"/>
  <c r="AO2" i="1"/>
  <c r="AL2" i="1"/>
  <c r="AJ2" i="1"/>
  <c r="AF2" i="1"/>
  <c r="AG2" i="1" s="1"/>
  <c r="Z2" i="1"/>
  <c r="AB2" i="1" s="1"/>
  <c r="AD2" i="1" s="1"/>
  <c r="AP3" i="1" l="1"/>
  <c r="AH3" i="1"/>
  <c r="AQ3" i="1" s="1"/>
  <c r="AR3" i="1" s="1"/>
  <c r="AH2" i="1"/>
  <c r="AP2" i="1"/>
  <c r="AQ2" i="1" l="1"/>
  <c r="AW3" i="1"/>
  <c r="AW2" i="1"/>
  <c r="AR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Z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L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Q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U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W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AX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AY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AZ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<sst xmlns="http://schemas.openxmlformats.org/spreadsheetml/2006/main" count="80" uniqueCount="71">
  <si>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</si>
  <si>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</si>
  <si>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</si>
  <si>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</si>
  <si>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</si>
  <si>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</si>
  <si>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</si>
  <si>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</si>
  <si>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</si>
  <si>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</si>
  <si>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</si>
  <si>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</si>
  <si>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</si>
  <si>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</si>
  <si>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</si>
  <si>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</si>
  <si>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</si>
  <si>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</si>
  <si>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</si>
  <si>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</si>
  <si>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</si>
  <si>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</si>
  <si>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</si>
  <si>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</si>
  <si>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</si>
  <si>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</si>
  <si>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</si>
  <si>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</si>
  <si>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</si>
  <si>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</si>
  <si>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</si>
  <si>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</si>
  <si>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</si>
  <si>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</si>
  <si>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</si>
  <si>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</si>
  <si>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</si>
  <si>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</si>
  <si>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</si>
  <si>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</si>
  <si>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</si>
  <si>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</si>
  <si>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</si>
  <si>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</si>
  <si>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</si>
  <si>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</si>
  <si>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</si>
  <si>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</si>
  <si>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</si>
  <si>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</si>
  <si>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</si>
  <si>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</si>
  <si>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</si>
  <si>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</si>
  <si>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Shower Curtain</t>
  </si>
  <si>
    <t>100% Polyester Printed 14pcs Shower Curtain Set</t>
    <phoneticPr fontId="3" type="noConversion"/>
  </si>
  <si>
    <t>72x72"</t>
  </si>
  <si>
    <t>Piece</t>
  </si>
  <si>
    <t>Normal</t>
  </si>
  <si>
    <t>Shower Curtain - 14pc</t>
  </si>
  <si>
    <t>SC: 100% polyester/110gsm poly slub, printed:
Liner: 90% PE, 10% EVA, 6 gauge peva;
12pcs roller ball hooks</t>
    <phoneticPr fontId="3" type="noConversion"/>
  </si>
  <si>
    <t>100% Polyester</t>
  </si>
  <si>
    <t>SC: 100% polyester/110gsm poly slub, printed:
Liner: 90% PE, 10% EVA, 6 gauge peva;
12pcs roller ball hooks</t>
    <phoneticPr fontId="3" type="noConversion"/>
  </si>
  <si>
    <t>6303.12.0090</t>
    <phoneticPr fontId="13" type="noConversion"/>
  </si>
  <si>
    <t>Laura Ashley</t>
  </si>
  <si>
    <t>Laura Ashley 5%</t>
  </si>
  <si>
    <t xml:space="preserve">Picardie </t>
  </si>
  <si>
    <t>100% Polyester Printed 14pcs Shower Curtain Set</t>
    <phoneticPr fontId="3" type="noConversion"/>
  </si>
  <si>
    <t>LA70-0250</t>
    <phoneticPr fontId="3" type="noConversion"/>
  </si>
  <si>
    <t xml:space="preserve">Chloe </t>
  </si>
  <si>
    <t>LA70-0251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</si>
</sst>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26" formatCode="\$#,##0.00_);[Red]\(\$#,##0.00\)"/>
    <numFmt numFmtId="176" formatCode="[$$-409]#,##0.000000"/>
    <numFmt numFmtId="177" formatCode="&quot;$&quot;#,##0.00"/>
    <numFmt numFmtId="178" formatCode="0.0"/>
    <numFmt numFmtId="179" formatCode="0.000"/>
    <numFmt numFmtId="181" formatCode="#,##0.00_ "/>
    <numFmt numFmtId="182" formatCode="0.0%"/>
  </numFmts>
  <fonts count="17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rgb="FF000000"/>
      <name val="Aptos"/>
      <family val="2"/>
    </font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i/>
      <sz val="10"/>
      <color theme="1"/>
      <name val="Aptos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</font>
    <font>
      <b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6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176" fontId="0" fillId="0" borderId="0"/>
    <xf numFmtId="176" fontId="2" fillId="0" borderId="0"/>
    <xf numFmtId="176" fontId="6" fillId="0" borderId="0"/>
    <xf numFmtId="176" fontId="10" fillId="0" borderId="0"/>
    <xf numFmtId="176" fontId="12" fillId="0" borderId="0">
      <alignment vertical="center"/>
    </xf>
    <xf numFmtId="176" fontId="1" fillId="0" borderId="0">
      <alignment vertical="center"/>
    </xf>
    <xf numFmtId="176" fontId="6" fillId="0" borderId="0"/>
    <xf numFmtId="9" fontId="2" fillId="0" borderId="0" applyFont="0" applyFill="0" applyBorder="0" applyAlignment="0" applyProtection="0"/>
    <xf numFmtId="176" fontId="10" fillId="0" borderId="0"/>
  </cellStyleXfs>
  <cellXfs count="67">
    <xf numFmtId="176" fontId="0" fillId="0" borderId="0" xfId="0"/>
    <xf numFmtId="0" fontId="0" fillId="0" borderId="0" xfId="0" applyNumberFormat="1" applyAlignment="1">
      <alignment horizontal="center" wrapText="1"/>
    </xf>
    <xf numFmtId="176" fontId="0" fillId="0" borderId="0" xfId="0" applyAlignment="1">
      <alignment wrapText="1"/>
    </xf>
    <xf numFmtId="176" fontId="2" fillId="0" borderId="0" xfId="1" applyAlignment="1">
      <alignment wrapText="1"/>
    </xf>
    <xf numFmtId="10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176" fontId="4" fillId="0" borderId="1" xfId="0" applyFont="1" applyBorder="1" applyAlignment="1">
      <alignment horizontal="center" wrapText="1"/>
    </xf>
    <xf numFmtId="176" fontId="4" fillId="4" borderId="1" xfId="0" applyFont="1" applyFill="1" applyBorder="1" applyAlignment="1">
      <alignment horizontal="center" wrapText="1"/>
    </xf>
    <xf numFmtId="176" fontId="5" fillId="4" borderId="1" xfId="0" applyFont="1" applyFill="1" applyBorder="1" applyAlignment="1">
      <alignment horizontal="center" wrapText="1"/>
    </xf>
    <xf numFmtId="176" fontId="5" fillId="5" borderId="1" xfId="0" applyFont="1" applyFill="1" applyBorder="1" applyAlignment="1">
      <alignment horizontal="center" wrapText="1"/>
    </xf>
    <xf numFmtId="176" fontId="4" fillId="5" borderId="1" xfId="0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7" fontId="4" fillId="6" borderId="1" xfId="0" applyNumberFormat="1" applyFont="1" applyFill="1" applyBorder="1" applyAlignment="1">
      <alignment horizontal="center" wrapText="1"/>
    </xf>
    <xf numFmtId="176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2" fontId="8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77" fontId="8" fillId="0" borderId="1" xfId="2" applyNumberFormat="1" applyFont="1" applyBorder="1" applyAlignment="1">
      <alignment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7" fontId="8" fillId="7" borderId="1" xfId="2" applyNumberFormat="1" applyFont="1" applyFill="1" applyBorder="1" applyAlignment="1">
      <alignment wrapText="1"/>
    </xf>
    <xf numFmtId="177" fontId="4" fillId="3" borderId="1" xfId="0" applyNumberFormat="1" applyFont="1" applyFill="1" applyBorder="1" applyAlignment="1">
      <alignment horizontal="center" wrapText="1"/>
    </xf>
    <xf numFmtId="2" fontId="7" fillId="0" borderId="1" xfId="2" applyNumberFormat="1" applyFont="1" applyBorder="1" applyAlignment="1">
      <alignment wrapText="1"/>
    </xf>
    <xf numFmtId="176" fontId="4" fillId="0" borderId="1" xfId="0" applyFont="1" applyBorder="1" applyAlignment="1">
      <alignment wrapText="1"/>
    </xf>
    <xf numFmtId="0" fontId="6" fillId="0" borderId="1" xfId="0" applyNumberFormat="1" applyFont="1" applyBorder="1" applyAlignment="1">
      <alignment horizontal="left" vertical="center"/>
    </xf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left" vertical="center" wrapText="1"/>
    </xf>
    <xf numFmtId="176" fontId="11" fillId="0" borderId="1" xfId="3" applyFont="1" applyBorder="1" applyAlignment="1">
      <alignment horizontal="left" vertical="center" wrapText="1"/>
    </xf>
    <xf numFmtId="176" fontId="6" fillId="0" borderId="1" xfId="4" applyFont="1" applyBorder="1" applyAlignment="1">
      <alignment horizontal="left" vertical="center" wrapText="1"/>
    </xf>
    <xf numFmtId="176" fontId="6" fillId="0" borderId="1" xfId="1" applyFont="1" applyBorder="1" applyAlignment="1">
      <alignment horizontal="left" vertical="center" wrapText="1"/>
    </xf>
    <xf numFmtId="43" fontId="6" fillId="0" borderId="1" xfId="5" applyNumberFormat="1" applyFont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left" vertical="center"/>
    </xf>
    <xf numFmtId="179" fontId="6" fillId="8" borderId="1" xfId="0" applyNumberFormat="1" applyFont="1" applyFill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1" fontId="6" fillId="8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177" fontId="6" fillId="8" borderId="1" xfId="0" applyNumberFormat="1" applyFont="1" applyFill="1" applyBorder="1" applyAlignment="1">
      <alignment horizontal="left" vertical="center"/>
    </xf>
    <xf numFmtId="181" fontId="6" fillId="9" borderId="1" xfId="6" applyNumberFormat="1" applyFill="1" applyBorder="1" applyAlignment="1">
      <alignment horizontal="left" vertical="center" wrapText="1"/>
    </xf>
    <xf numFmtId="182" fontId="6" fillId="0" borderId="1" xfId="0" applyNumberFormat="1" applyFont="1" applyBorder="1" applyAlignment="1">
      <alignment horizontal="left" vertical="center"/>
    </xf>
    <xf numFmtId="10" fontId="6" fillId="0" borderId="1" xfId="0" applyNumberFormat="1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left" vertical="center"/>
    </xf>
    <xf numFmtId="10" fontId="6" fillId="8" borderId="1" xfId="7" applyNumberFormat="1" applyFont="1" applyFill="1" applyBorder="1" applyAlignment="1">
      <alignment horizontal="left" vertical="center"/>
    </xf>
    <xf numFmtId="26" fontId="6" fillId="0" borderId="1" xfId="0" applyNumberFormat="1" applyFont="1" applyBorder="1" applyAlignment="1">
      <alignment horizontal="left" vertical="center"/>
    </xf>
    <xf numFmtId="2" fontId="6" fillId="8" borderId="1" xfId="0" applyNumberFormat="1" applyFont="1" applyFill="1" applyBorder="1" applyAlignment="1">
      <alignment horizontal="left" vertical="center"/>
    </xf>
    <xf numFmtId="177" fontId="6" fillId="5" borderId="1" xfId="0" applyNumberFormat="1" applyFont="1" applyFill="1" applyBorder="1" applyAlignment="1">
      <alignment horizontal="left" vertical="center" wrapText="1"/>
    </xf>
    <xf numFmtId="177" fontId="6" fillId="8" borderId="1" xfId="0" applyNumberFormat="1" applyFont="1" applyFill="1" applyBorder="1" applyAlignment="1">
      <alignment horizontal="left" vertical="center" wrapText="1"/>
    </xf>
    <xf numFmtId="10" fontId="6" fillId="8" borderId="1" xfId="7" applyNumberFormat="1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center" wrapText="1"/>
    </xf>
    <xf numFmtId="176" fontId="0" fillId="0" borderId="1" xfId="0" applyBorder="1" applyAlignment="1">
      <alignment wrapText="1"/>
    </xf>
    <xf numFmtId="176" fontId="15" fillId="0" borderId="1" xfId="0" applyFont="1" applyBorder="1" applyAlignment="1">
      <alignment wrapText="1"/>
    </xf>
    <xf numFmtId="176" fontId="0" fillId="0" borderId="1" xfId="0" applyBorder="1"/>
    <xf numFmtId="176" fontId="9" fillId="2" borderId="1" xfId="0" applyFont="1" applyFill="1" applyBorder="1" applyAlignment="1">
      <alignment horizontal="left" vertical="center" wrapText="1"/>
    </xf>
    <xf numFmtId="176" fontId="0" fillId="10" borderId="1" xfId="0" applyFill="1" applyBorder="1" applyAlignment="1">
      <alignment wrapText="1"/>
    </xf>
    <xf numFmtId="10" fontId="15" fillId="0" borderId="1" xfId="0" applyNumberFormat="1" applyFont="1" applyBorder="1" applyAlignment="1">
      <alignment wrapText="1"/>
    </xf>
    <xf numFmtId="26" fontId="16" fillId="5" borderId="2" xfId="6" applyNumberFormat="1" applyFont="1" applyFill="1" applyBorder="1" applyAlignment="1">
      <alignment horizontal="left" vertical="center" wrapText="1"/>
    </xf>
    <xf numFmtId="0" fontId="14" fillId="2" borderId="1" xfId="8" applyNumberFormat="1" applyFont="1" applyFill="1" applyBorder="1" applyAlignment="1">
      <alignment horizontal="left" vertical="center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</cellXfs>
  <cellStyles count="9">
    <cellStyle name="Normal 2" xfId="1"/>
    <cellStyle name="Normal 2 18 2" xfId="2"/>
    <cellStyle name="Normal 3" xfId="3"/>
    <cellStyle name="Normal 3 2" xfId="8"/>
    <cellStyle name="Normal 66 4" xfId="4"/>
    <cellStyle name="Normal 69" xfId="5"/>
    <cellStyle name="Percent 2" xfId="7"/>
    <cellStyle name="常规" xfId="0" builtinId="0"/>
    <cellStyle name="样式 1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29308</xdr:colOff>
      <xdr:row>1</xdr:row>
      <xdr:rowOff>244231</xdr:rowOff>
    </xdr:from>
    <xdr:to>
      <xdr:col>2</xdr:col>
      <xdr:colOff>878</xdr:colOff>
      <xdr:row>1</xdr:row>
      <xdr:rowOff>1094154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xmlns="" id="{F1B859A6-8DEE-481E-968A-2BED5E8FE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583" y="16684381"/>
          <a:ext cx="1524145" cy="8499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287</xdr:colOff>
      <xdr:row>2</xdr:row>
      <xdr:rowOff>791309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xmlns="" id="{0D859BDA-671C-4839-92FF-17B695FE6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" y="17745075"/>
          <a:ext cx="1552862" cy="7913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Q1%20'26%20SC%20POE%20Commitment%20Sheet%20-%2020250908%20-%20Update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joyce/customer/CS/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TEMPLATE/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MISSES/801/ZELLERS/F97/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TRACKING/WENDY/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9.8"/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"/>
  <sheetViews>
    <sheetView tabSelected="1" zoomScale="65" zoomScaleNormal="65" workbookViewId="0">
      <selection activeCell="M26" sqref="M26"/>
    </sheetView>
  </sheetViews>
  <sheetFormatPr defaultColWidth="9.140625" defaultRowHeight="15"/>
  <cols>
    <col min="1" max="1" width="10.140625" style="1" customWidth="1"/>
    <col min="2" max="2" width="23.28515625" style="2" customWidth="1"/>
    <col min="3" max="3" width="8.42578125" style="2" customWidth="1"/>
    <col min="4" max="4" width="16.28515625" style="2" customWidth="1"/>
    <col min="5" max="5" width="9.140625" style="2" customWidth="1"/>
    <col min="6" max="6" width="11.28515625" style="2" customWidth="1"/>
    <col min="7" max="7" width="15.140625" style="2" customWidth="1"/>
    <col min="8" max="8" width="23.85546875" style="2" customWidth="1"/>
    <col min="9" max="9" width="15.5703125" style="2" customWidth="1"/>
    <col min="10" max="10" width="17" style="2" customWidth="1"/>
    <col min="11" max="11" width="15.5703125" style="3" customWidth="1"/>
    <col min="12" max="12" width="14.7109375" style="2" customWidth="1"/>
    <col min="13" max="13" width="14.42578125" style="2" customWidth="1"/>
    <col min="14" max="14" width="11.28515625" style="2" customWidth="1"/>
    <col min="15" max="15" width="11.7109375" style="2" customWidth="1"/>
    <col min="16" max="16" width="15.5703125" style="2" customWidth="1"/>
    <col min="17" max="17" width="8.85546875" style="2" customWidth="1"/>
    <col min="18" max="18" width="8.5703125" style="5" customWidth="1"/>
    <col min="19" max="20" width="9.42578125" style="2" customWidth="1"/>
    <col min="21" max="21" width="8.140625" style="62" customWidth="1"/>
    <col min="22" max="22" width="8.7109375" style="62" customWidth="1"/>
    <col min="23" max="23" width="7.140625" style="62" customWidth="1"/>
    <col min="24" max="24" width="9" style="63" customWidth="1"/>
    <col min="25" max="25" width="8.42578125" style="64" customWidth="1"/>
    <col min="26" max="26" width="10" style="65" customWidth="1"/>
    <col min="27" max="27" width="10" style="63" customWidth="1"/>
    <col min="28" max="28" width="9.85546875" style="66" customWidth="1"/>
    <col min="29" max="29" width="11.5703125" style="2" customWidth="1"/>
    <col min="30" max="30" width="8.85546875" style="5" customWidth="1"/>
    <col min="31" max="31" width="17.5703125" style="2" customWidth="1"/>
    <col min="32" max="32" width="8.42578125" style="4" customWidth="1"/>
    <col min="33" max="33" width="9" style="5" customWidth="1"/>
    <col min="34" max="34" width="8.42578125" style="5" customWidth="1"/>
    <col min="35" max="35" width="7.85546875" style="4" customWidth="1"/>
    <col min="36" max="36" width="10.5703125" style="5" customWidth="1"/>
    <col min="37" max="37" width="8.140625" style="4" customWidth="1"/>
    <col min="38" max="39" width="9.28515625" style="5" customWidth="1"/>
    <col min="40" max="40" width="11.5703125" style="4" customWidth="1"/>
    <col min="41" max="41" width="10.85546875" style="5" customWidth="1"/>
    <col min="42" max="42" width="7.85546875" style="5" customWidth="1"/>
    <col min="43" max="43" width="9.5703125" style="5" customWidth="1"/>
    <col min="44" max="44" width="11.42578125" style="5" customWidth="1"/>
    <col min="45" max="45" width="12.140625" style="5" customWidth="1"/>
    <col min="46" max="46" width="9.140625" style="2" customWidth="1"/>
    <col min="47" max="47" width="9.140625" style="2"/>
    <col min="48" max="48" width="14" style="2" customWidth="1"/>
    <col min="49" max="49" width="12.28515625" style="5" customWidth="1"/>
    <col min="50" max="50" width="12.140625" style="5" customWidth="1"/>
    <col min="51" max="51" width="11.85546875" style="5" customWidth="1"/>
    <col min="52" max="16384" width="9.140625" style="2"/>
  </cols>
  <sheetData>
    <row r="1" spans="1:54" ht="68.099999999999994" customHeight="1">
      <c r="A1" s="6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15" t="s">
        <v>20</v>
      </c>
      <c r="V1" s="15" t="s">
        <v>21</v>
      </c>
      <c r="W1" s="15" t="s">
        <v>22</v>
      </c>
      <c r="X1" s="16" t="s">
        <v>23</v>
      </c>
      <c r="Y1" s="6" t="s">
        <v>24</v>
      </c>
      <c r="Z1" s="17" t="s">
        <v>25</v>
      </c>
      <c r="AA1" s="18" t="s">
        <v>26</v>
      </c>
      <c r="AB1" s="19" t="s">
        <v>27</v>
      </c>
      <c r="AC1" s="7" t="s">
        <v>28</v>
      </c>
      <c r="AD1" s="20" t="s">
        <v>29</v>
      </c>
      <c r="AE1" s="7" t="s">
        <v>30</v>
      </c>
      <c r="AF1" s="21" t="s">
        <v>31</v>
      </c>
      <c r="AG1" s="22" t="s">
        <v>32</v>
      </c>
      <c r="AH1" s="20" t="s">
        <v>33</v>
      </c>
      <c r="AI1" s="21" t="s">
        <v>34</v>
      </c>
      <c r="AJ1" s="20" t="s">
        <v>35</v>
      </c>
      <c r="AK1" s="21" t="s">
        <v>36</v>
      </c>
      <c r="AL1" s="20" t="s">
        <v>37</v>
      </c>
      <c r="AM1" s="23" t="s">
        <v>38</v>
      </c>
      <c r="AN1" s="21" t="s">
        <v>39</v>
      </c>
      <c r="AO1" s="20" t="s">
        <v>40</v>
      </c>
      <c r="AP1" s="20" t="s">
        <v>41</v>
      </c>
      <c r="AQ1" s="24" t="s">
        <v>42</v>
      </c>
      <c r="AR1" s="25" t="s">
        <v>43</v>
      </c>
      <c r="AS1" s="26" t="s">
        <v>44</v>
      </c>
      <c r="AT1" s="27" t="s">
        <v>45</v>
      </c>
      <c r="AU1" s="25" t="s">
        <v>46</v>
      </c>
      <c r="AV1" s="7" t="s">
        <v>47</v>
      </c>
      <c r="AW1" s="20" t="s">
        <v>48</v>
      </c>
      <c r="AX1" s="20" t="s">
        <v>49</v>
      </c>
      <c r="AY1" s="20" t="s">
        <v>50</v>
      </c>
      <c r="AZ1" s="28" t="s">
        <v>51</v>
      </c>
      <c r="BA1" s="29" t="s">
        <v>52</v>
      </c>
      <c r="BB1" s="29" t="s">
        <v>53</v>
      </c>
    </row>
    <row r="2" spans="1:54" ht="102.75" thickBot="1">
      <c r="A2" s="53">
        <v>20</v>
      </c>
      <c r="B2" s="54"/>
      <c r="C2" s="54"/>
      <c r="D2" s="55" t="s">
        <v>64</v>
      </c>
      <c r="E2" s="56" t="s">
        <v>65</v>
      </c>
      <c r="F2" s="32" t="s">
        <v>54</v>
      </c>
      <c r="G2" s="57" t="s">
        <v>66</v>
      </c>
      <c r="H2" s="33" t="s">
        <v>67</v>
      </c>
      <c r="I2" s="32" t="s">
        <v>59</v>
      </c>
      <c r="J2" s="34" t="s">
        <v>62</v>
      </c>
      <c r="K2" s="35" t="s">
        <v>61</v>
      </c>
      <c r="L2" s="36" t="s">
        <v>56</v>
      </c>
      <c r="M2" s="54"/>
      <c r="N2" s="54"/>
      <c r="O2" s="58" t="s">
        <v>68</v>
      </c>
      <c r="P2" s="58"/>
      <c r="Q2" s="31" t="s">
        <v>57</v>
      </c>
      <c r="R2" s="50">
        <v>3.15</v>
      </c>
      <c r="S2" s="31" t="s">
        <v>58</v>
      </c>
      <c r="T2" s="31"/>
      <c r="U2" s="37">
        <v>37</v>
      </c>
      <c r="V2" s="37">
        <v>31</v>
      </c>
      <c r="W2" s="37">
        <v>40</v>
      </c>
      <c r="X2" s="30">
        <v>11</v>
      </c>
      <c r="Y2" s="37">
        <v>12</v>
      </c>
      <c r="Z2" s="38">
        <f t="shared" ref="Z2:Z3" si="0">IF(U2="","",U2*V2*W2/1000000)</f>
        <v>4.5879999999999997E-2</v>
      </c>
      <c r="AA2" s="39">
        <v>53</v>
      </c>
      <c r="AB2" s="40">
        <f t="shared" ref="AB2:AB3" si="1">IF(Y2="","",AA2/Z2*Y2)</f>
        <v>13862.249346120316</v>
      </c>
      <c r="AC2" s="41">
        <v>2250</v>
      </c>
      <c r="AD2" s="42">
        <f t="shared" ref="AD2:AD3" si="2">IF(ISERROR(AC2/AB2),"",AC2/AB2)</f>
        <v>0.16231132075471696</v>
      </c>
      <c r="AE2" s="43" t="s">
        <v>63</v>
      </c>
      <c r="AF2" s="44">
        <f t="shared" ref="AF2:AF3" si="3">18.8%+30%</f>
        <v>0.48799999999999999</v>
      </c>
      <c r="AG2" s="42">
        <f>IF(ISERROR(R2*AF2),"",R2*AF2)</f>
        <v>1.5371999999999999</v>
      </c>
      <c r="AH2" s="42">
        <f>IF(ISERROR(R2+AD2+AG2),"",R2+AD2+AG2)</f>
        <v>4.8495113207547167</v>
      </c>
      <c r="AI2" s="45">
        <v>0</v>
      </c>
      <c r="AJ2" s="51">
        <f t="shared" ref="AJ2:AJ3" si="4">IF(ISERROR(AS2*AI2),"",AS2*AI2)</f>
        <v>0</v>
      </c>
      <c r="AK2" s="59">
        <v>0.06</v>
      </c>
      <c r="AL2" s="51">
        <f t="shared" ref="AL2:AL3" si="5">IF(ISERROR(AS2*AK2),"",AS2*AK2)</f>
        <v>0.38099999999999995</v>
      </c>
      <c r="AM2" s="46">
        <v>0</v>
      </c>
      <c r="AN2" s="45">
        <v>0</v>
      </c>
      <c r="AO2" s="51">
        <f t="shared" ref="AO2:AO3" si="6">IF(ISERROR(AS2*AN2),"",AS2*AN2)</f>
        <v>0</v>
      </c>
      <c r="AP2" s="42">
        <f t="shared" ref="AP2:AP3" si="7">IF(ISERROR(AJ2+AL2+AO2),"",AJ2+AL2+AO2)</f>
        <v>0.38099999999999995</v>
      </c>
      <c r="AQ2" s="42">
        <f t="shared" ref="AQ2:AQ3" si="8">IF(ISERROR(AH2+AP2),"",AH2+AP2)</f>
        <v>5.2305113207547169</v>
      </c>
      <c r="AR2" s="52">
        <f t="shared" ref="AR2:AR3" si="9">IF(ISERROR((AS2-AQ2)/AS2),"",(AS2-AQ2)/AS2)</f>
        <v>0.17629742980240673</v>
      </c>
      <c r="AS2" s="60">
        <v>6.35</v>
      </c>
      <c r="AT2" s="48">
        <v>14.99</v>
      </c>
      <c r="AU2" s="47">
        <f t="shared" ref="AU2:AU3" si="10">IF(ISERROR((AT2-AS2)/AT2),"",(AT2-AS2)/AT2)</f>
        <v>0.5763842561707806</v>
      </c>
      <c r="AV2" s="61">
        <v>1740</v>
      </c>
      <c r="AW2" s="42">
        <f t="shared" ref="AW2:AW3" si="11">IF(ISERROR(AQ2*AV2),"",AQ2*AV2)</f>
        <v>9101.0896981132082</v>
      </c>
      <c r="AX2" s="42">
        <f t="shared" ref="AX2:AX3" si="12">IF(ISERROR(AS2*AV2),"",AS2*AV2)</f>
        <v>11049</v>
      </c>
      <c r="AY2" s="42">
        <f t="shared" ref="AY2:AY3" si="13">IF(ISERROR(AT2*AV2),"",AT2*AV2)</f>
        <v>26082.600000000002</v>
      </c>
      <c r="AZ2" s="49"/>
      <c r="BA2" s="54"/>
      <c r="BB2" s="54"/>
    </row>
    <row r="3" spans="1:54" ht="102.75" thickBot="1">
      <c r="A3" s="53">
        <v>21</v>
      </c>
      <c r="B3" s="54"/>
      <c r="C3" s="54"/>
      <c r="D3" s="55" t="s">
        <v>64</v>
      </c>
      <c r="E3" s="56" t="s">
        <v>65</v>
      </c>
      <c r="F3" s="32" t="s">
        <v>54</v>
      </c>
      <c r="G3" s="57" t="s">
        <v>69</v>
      </c>
      <c r="H3" s="33" t="s">
        <v>55</v>
      </c>
      <c r="I3" s="32" t="s">
        <v>59</v>
      </c>
      <c r="J3" s="34" t="s">
        <v>60</v>
      </c>
      <c r="K3" s="35" t="s">
        <v>61</v>
      </c>
      <c r="L3" s="36" t="s">
        <v>56</v>
      </c>
      <c r="M3" s="54"/>
      <c r="N3" s="54"/>
      <c r="O3" s="58" t="s">
        <v>70</v>
      </c>
      <c r="P3" s="58"/>
      <c r="Q3" s="31" t="s">
        <v>57</v>
      </c>
      <c r="R3" s="50">
        <v>3.15</v>
      </c>
      <c r="S3" s="31" t="s">
        <v>58</v>
      </c>
      <c r="T3" s="31"/>
      <c r="U3" s="37">
        <v>37</v>
      </c>
      <c r="V3" s="37">
        <v>31</v>
      </c>
      <c r="W3" s="37">
        <v>40</v>
      </c>
      <c r="X3" s="30">
        <v>11</v>
      </c>
      <c r="Y3" s="37">
        <v>12</v>
      </c>
      <c r="Z3" s="38">
        <f t="shared" si="0"/>
        <v>4.5879999999999997E-2</v>
      </c>
      <c r="AA3" s="39">
        <v>53</v>
      </c>
      <c r="AB3" s="40">
        <f t="shared" si="1"/>
        <v>13862.249346120316</v>
      </c>
      <c r="AC3" s="41">
        <v>2250</v>
      </c>
      <c r="AD3" s="42">
        <f t="shared" si="2"/>
        <v>0.16231132075471696</v>
      </c>
      <c r="AE3" s="43" t="s">
        <v>63</v>
      </c>
      <c r="AF3" s="44">
        <f t="shared" si="3"/>
        <v>0.48799999999999999</v>
      </c>
      <c r="AG3" s="42">
        <f>IF(ISERROR(R3*AF3),"",R3*AF3)</f>
        <v>1.5371999999999999</v>
      </c>
      <c r="AH3" s="42">
        <f>IF(ISERROR(R3+AD3+AG3),"",R3+AD3+AG3)</f>
        <v>4.8495113207547167</v>
      </c>
      <c r="AI3" s="45">
        <v>0</v>
      </c>
      <c r="AJ3" s="51">
        <f t="shared" si="4"/>
        <v>0</v>
      </c>
      <c r="AK3" s="59">
        <v>0.06</v>
      </c>
      <c r="AL3" s="51">
        <f t="shared" si="5"/>
        <v>0.38099999999999995</v>
      </c>
      <c r="AM3" s="46">
        <v>0</v>
      </c>
      <c r="AN3" s="45">
        <v>0</v>
      </c>
      <c r="AO3" s="51">
        <f t="shared" si="6"/>
        <v>0</v>
      </c>
      <c r="AP3" s="42">
        <f t="shared" si="7"/>
        <v>0.38099999999999995</v>
      </c>
      <c r="AQ3" s="42">
        <f t="shared" si="8"/>
        <v>5.2305113207547169</v>
      </c>
      <c r="AR3" s="52">
        <f t="shared" si="9"/>
        <v>0.17629742980240673</v>
      </c>
      <c r="AS3" s="60">
        <v>6.35</v>
      </c>
      <c r="AT3" s="48">
        <v>14.99</v>
      </c>
      <c r="AU3" s="47">
        <f t="shared" si="10"/>
        <v>0.5763842561707806</v>
      </c>
      <c r="AV3" s="61">
        <v>2400</v>
      </c>
      <c r="AW3" s="42">
        <f t="shared" si="11"/>
        <v>12553.22716981132</v>
      </c>
      <c r="AX3" s="42">
        <f t="shared" si="12"/>
        <v>15240</v>
      </c>
      <c r="AY3" s="42">
        <f t="shared" si="13"/>
        <v>35976</v>
      </c>
      <c r="AZ3" s="49"/>
      <c r="BA3" s="54"/>
      <c r="BB3" s="54"/>
    </row>
  </sheetData>
  <sheetProtection insertRows="0" deleteRows="0" sort="0"/>
  <protectedRanges>
    <protectedRange sqref="M2:N3 L4:AS208 A4:J208 AU2:AU3 AZ2:AZ3 P2:W3 Y2:AB3 AD2:AD3 H2:I3 AG2:AR3 A2:F3" name="Range1"/>
    <protectedRange sqref="X2:X3" name="Range1_2"/>
    <protectedRange sqref="AC2:AC3" name="Range1_3"/>
    <protectedRange sqref="AF2:AF3" name="Range1_4"/>
    <protectedRange sqref="AT2:AT3" name="Range1_5"/>
    <protectedRange sqref="K2:K235" name="Range1_1"/>
    <protectedRange sqref="G2:G3" name="Range1_7"/>
    <protectedRange sqref="AV2:AV3" name="Range1_6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F2:F3</xm:sqref>
        </x14:dataValidation>
        <x14:dataValidation type="list" allowBlank="1" showInputMessage="1" showErrorMessage="1">
          <x14:formula1>
            <xm:f>[1]ValueSelect!#REF!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S2:S3</xm:sqref>
        </x14:dataValidation>
        <x14:dataValidation type="list" allowBlank="1" showInputMessage="1" showErrorMessage="1">
          <x14:formula1>
            <xm:f>[1]ValueSelect!#REF!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2025-09-09T04:22:00Z</dcterms:created>
  <dcterms:modified xsi:type="dcterms:W3CDTF">2025-09-09T04:24:03Z</dcterms:modified>
</cp:coreProperties>
</file>