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632A6C9D-FE3B-4F4E-B2AA-3320842F122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5" r:id="rId1"/>
  </sheets>
  <externalReferences>
    <externalReference r:id="rId2"/>
  </externalReferences>
  <definedNames>
    <definedName name="ADUL">#REF!</definedName>
    <definedName name="APL">#REF!</definedName>
    <definedName name="ART">#REF!</definedName>
    <definedName name="Banner">'[1]Hardline Drop down'!$H$5:$H$9</definedName>
    <definedName name="BASI">#REF!</definedName>
    <definedName name="BATH">#REF!</definedName>
    <definedName name="BLK">#REF!</definedName>
    <definedName name="Division1">'[1]Hardline Drop down'!$A$5:$A$16</definedName>
    <definedName name="FUR">#REF!</definedName>
    <definedName name="LGT">#REF!</definedName>
    <definedName name="Office">'[1]Hardline Drop down'!$C$5:$C$21</definedName>
    <definedName name="PET">#REF!</definedName>
    <definedName name="PETB">#REF!</definedName>
    <definedName name="RUG">#REF!</definedName>
    <definedName name="Season">'[1]Hardline Drop down'!$D$5:$D$15</definedName>
    <definedName name="SHET">#REF!</definedName>
    <definedName name="Upload">'[1]Hardline Drop down'!$E$5</definedName>
    <definedName name="VendorType">'[1]Hardline Drop down'!$F$5:$F$8</definedName>
    <definedName name="WIN">#REF!</definedName>
    <definedName name="YOUT">#REF!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G3" i="5" l="1"/>
  <c r="AG2" i="5"/>
  <c r="AZ3" i="5" l="1"/>
  <c r="AW3" i="5"/>
  <c r="AO3" i="5" s="1"/>
  <c r="AH3" i="5"/>
  <c r="AB3" i="5"/>
  <c r="AC3" i="5" s="1"/>
  <c r="AE3" i="5" s="1"/>
  <c r="S3" i="5"/>
  <c r="AZ2" i="5"/>
  <c r="AW2" i="5"/>
  <c r="AH2" i="5"/>
  <c r="AB2" i="5"/>
  <c r="AC2" i="5" s="1"/>
  <c r="AE2" i="5" s="1"/>
  <c r="S2" i="5"/>
  <c r="AK3" i="5" l="1"/>
  <c r="AS3" i="5"/>
  <c r="AM3" i="5"/>
  <c r="AP3" i="5"/>
  <c r="AI3" i="5"/>
  <c r="AI2" i="5"/>
  <c r="AK2" i="5"/>
  <c r="AS2" i="5"/>
  <c r="AO2" i="5"/>
  <c r="AM2" i="5"/>
  <c r="AP2" i="5"/>
  <c r="AT3" i="5" l="1"/>
  <c r="AU3" i="5"/>
  <c r="AV3" i="5" s="1"/>
  <c r="AT2" i="5"/>
  <c r="AU2" i="5" s="1"/>
  <c r="AV2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S1" authorId="0" shapeId="0" xr:uid="{6FE7076F-4678-4D48-9F48-55A8D604C870}">
      <text>
        <r>
          <rPr>
            <sz val="11"/>
            <rFont val="Calibri"/>
            <family val="2"/>
          </rPr>
          <t>[China RMB Cost]/[Exchange Rate]</t>
        </r>
      </text>
    </comment>
    <comment ref="AB1" authorId="0" shapeId="0" xr:uid="{F50755C5-4DC6-4769-A8AF-78F4E6D232D2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C1" authorId="0" shapeId="0" xr:uid="{BD40F0EC-4BDB-4E2D-9CC2-7AB42E585484}">
      <text>
        <r>
          <rPr>
            <sz val="11"/>
            <rFont val="Calibri"/>
            <family val="2"/>
          </rPr>
          <t>65/[Cubic Meter per Carton]*[Case Pack]</t>
        </r>
      </text>
    </comment>
    <comment ref="AE1" authorId="0" shapeId="0" xr:uid="{C36C645A-20E1-4E35-84FE-A75E67014401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H1" authorId="0" shapeId="0" xr:uid="{7DE17E69-AA7C-4C39-B3AD-AD9A20943C1C}">
      <text>
        <r>
          <rPr>
            <sz val="11"/>
            <rFont val="Calibri"/>
            <family val="2"/>
          </rPr>
          <t>[FOB Cost $ (Value)]*[Duty Rate]</t>
        </r>
      </text>
    </comment>
    <comment ref="AI1" authorId="0" shapeId="0" xr:uid="{2D0722DE-EC4B-41BF-9410-1D898A9CF62B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K1" authorId="0" shapeId="0" xr:uid="{06AA8419-5C37-4747-932A-3EBF094E2395}">
      <text>
        <r>
          <rPr>
            <sz val="11"/>
            <rFont val="Calibri"/>
            <family val="2"/>
          </rPr>
          <t>[JLA FOB CA/GA Price Quote (Formula)]*[DA %]</t>
        </r>
      </text>
    </comment>
    <comment ref="AM1" authorId="0" shapeId="0" xr:uid="{D3978AC0-A56F-4E7E-9A0E-E0E78D971F3F}">
      <text>
        <r>
          <rPr>
            <sz val="11"/>
            <rFont val="Calibri"/>
            <family val="2"/>
          </rPr>
          <t>[JLA FOB CA/GA Price Quote (Formula)]*[General Load %]</t>
        </r>
      </text>
    </comment>
    <comment ref="AO1" authorId="0" shapeId="0" xr:uid="{CB22DAFE-FA8E-4B5C-A57B-B960C7783512}">
      <text>
        <r>
          <rPr>
            <sz val="11"/>
            <rFont val="Calibri"/>
            <family val="2"/>
          </rPr>
          <t>[JLA FOB CA/GA Price Quote (Formula)]*[Warehouse Charge %]</t>
        </r>
      </text>
    </comment>
    <comment ref="AP1" authorId="0" shapeId="0" xr:uid="{1AB3C633-FFFD-4FBE-BCFD-83E6B8897FA7}">
      <text>
        <r>
          <rPr>
            <sz val="11"/>
            <rFont val="Calibri"/>
            <family val="2"/>
          </rPr>
          <t>IF(([DSV Cost]-[JLA FOB CA/GA Price Quote (Formula)])&lt;2.5,2.5-([DSV Cost]-[JLA FOB CA/GA Price Quote (Formula)]),0)</t>
        </r>
      </text>
    </comment>
    <comment ref="AS1" authorId="0" shapeId="0" xr:uid="{F0EE0AFA-46EA-46F0-8636-6883EA21017E}">
      <text>
        <r>
          <rPr>
            <sz val="11"/>
            <rFont val="Calibri"/>
            <family val="2"/>
          </rPr>
          <t>[JLA FOB CA/GA Price Quote (Formula)]*[Load 1 %]</t>
        </r>
      </text>
    </comment>
    <comment ref="AT1" authorId="0" shapeId="0" xr:uid="{CC63E1D7-EAD6-4469-B43B-E7E451AA1634}">
      <text>
        <r>
          <rPr>
            <sz val="11"/>
            <rFont val="Calibri"/>
            <family val="2"/>
          </rPr>
          <t>[DA $]+[General Load $]+[Warehouse Charge $]+[Dropship Charge]+[Load 1 $]</t>
        </r>
      </text>
    </comment>
    <comment ref="AU1" authorId="0" shapeId="0" xr:uid="{C46301E4-6B44-44A2-B981-6A6B343103FD}">
      <text>
        <r>
          <rPr>
            <sz val="11"/>
            <rFont val="Calibri"/>
            <family val="2"/>
          </rPr>
          <t>[LDP Cost $]+[Total Load $]</t>
        </r>
      </text>
    </comment>
    <comment ref="AV1" authorId="0" shapeId="0" xr:uid="{074447E3-7343-439E-8791-A27571B81D85}">
      <text>
        <r>
          <rPr>
            <sz val="11"/>
            <rFont val="Calibri"/>
            <family val="2"/>
          </rPr>
          <t>([JLA FOB CA/GA Price Quote (Formula)]-[LDP Cost with Load $])/[JLA FOB CA/GA Price Quote (Formula)]</t>
        </r>
      </text>
    </comment>
    <comment ref="AW1" authorId="0" shapeId="0" xr:uid="{4C1848D5-6363-4004-A5EA-86D0EE585922}">
      <text>
        <r>
          <rPr>
            <sz val="11"/>
            <rFont val="Calibri"/>
            <family val="2"/>
          </rPr>
          <t>[DSV Cost]/1.05</t>
        </r>
      </text>
    </comment>
    <comment ref="AX1" authorId="0" shapeId="0" xr:uid="{F31C7090-F9CF-4DBF-A1A8-55EA4A6A4548}">
      <text>
        <r>
          <rPr>
            <sz val="11"/>
            <rFont val="Calibri"/>
            <family val="2"/>
          </rPr>
          <t>[Suggested Retail Price]*(1-[Retailer Markup])</t>
        </r>
      </text>
    </comment>
  </commentList>
</comments>
</file>

<file path=xl/sharedStrings.xml><?xml version="1.0" encoding="utf-8"?>
<sst xmlns="http://schemas.openxmlformats.org/spreadsheetml/2006/main" count="81" uniqueCount="69">
  <si>
    <t>Brand</t>
  </si>
  <si>
    <t>Package Type</t>
  </si>
  <si>
    <t>Licensor</t>
  </si>
  <si>
    <t>Normal</t>
  </si>
  <si>
    <t>Woolrich 5%</t>
  </si>
  <si>
    <t>Woolrich</t>
  </si>
  <si>
    <t>QUILT</t>
  </si>
  <si>
    <t>Line No.</t>
  </si>
  <si>
    <t>Photo</t>
  </si>
  <si>
    <t>VIN/Art No.</t>
  </si>
  <si>
    <t>Pattern</t>
  </si>
  <si>
    <t>Item Description</t>
  </si>
  <si>
    <t>Fabrication</t>
  </si>
  <si>
    <t>Size/Spec.</t>
  </si>
  <si>
    <t>Color</t>
  </si>
  <si>
    <t>Item No.</t>
  </si>
  <si>
    <t>UPC</t>
  </si>
  <si>
    <t>China RMB Cost</t>
  </si>
  <si>
    <t>Exchange Rate</t>
  </si>
  <si>
    <t>FOB Cost $ (Formula)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</si>
  <si>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</si>
  <si>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</si>
  <si>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</si>
  <si>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</si>
  <si>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</si>
  <si>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</si>
  <si>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</si>
  <si>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</si>
  <si>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</si>
  <si>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</si>
  <si>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</si>
  <si>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</si>
  <si>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</si>
  <si>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</si>
  <si>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</si>
  <si>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</si>
  <si>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</si>
  <si>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</si>
  <si>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</si>
  <si>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</si>
  <si>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</si>
  <si>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Dropship Charge</t>
  </si>
  <si>
    <t>Load 1</t>
  </si>
  <si>
    <t>Load 1 %</t>
  </si>
  <si>
    <t>Load 1 $</t>
  </si>
  <si>
    <t>Total Load $</t>
  </si>
  <si>
    <t>LDP Cost with Load $</t>
  </si>
  <si>
    <t>JLA LDP MU%</t>
  </si>
  <si>
    <t>JLA FOB CA/GA Price Quote (Formula)</t>
  </si>
  <si>
    <t>JLA price with drop ship charges</t>
  </si>
  <si>
    <t>Suggested Retail Price</t>
  </si>
  <si>
    <t>Initial Markup</t>
  </si>
  <si>
    <t>Initial Rollout Forecast</t>
  </si>
  <si>
    <t>Product Category</t>
  </si>
  <si>
    <t>Piece</t>
  </si>
  <si>
    <t>Description-Short</t>
  </si>
  <si>
    <t>Unit of Measure</t>
  </si>
  <si>
    <t>Material-Short</t>
  </si>
  <si>
    <t>Loyalty</t>
    <phoneticPr fontId="9" type="noConversion"/>
  </si>
  <si>
    <t>Full/ Queen: 92x96"/20x26"(2)</t>
    <phoneticPr fontId="9" type="noConversion"/>
  </si>
  <si>
    <t>King/ Cal King : 110x96"/20x36"(2)</t>
    <phoneticPr fontId="9" type="noConversion"/>
  </si>
  <si>
    <t>Taos</t>
    <phoneticPr fontId="9" type="noConversion"/>
  </si>
  <si>
    <t>100% polyester</t>
  </si>
  <si>
    <t>Quilt  &amp; Sham: 100% polyester knit printed pieced face and 95 GSM MF solid reverse, 150gsm 100% polyester fill</t>
    <phoneticPr fontId="9" type="noConversion"/>
  </si>
  <si>
    <t>Black</t>
    <phoneticPr fontId="9" type="noConversion"/>
  </si>
  <si>
    <t xml:space="preserve"> 9404.40.9022</t>
    <phoneticPr fontId="9" type="noConversion"/>
  </si>
  <si>
    <r>
      <t xml:space="preserve">100% Polyeste Printed </t>
    </r>
    <r>
      <rPr>
        <sz val="11"/>
        <color rgb="FFFF0000"/>
        <rFont val="Calibri"/>
        <family val="2"/>
      </rPr>
      <t>Quilt</t>
    </r>
    <r>
      <rPr>
        <sz val="11"/>
        <rFont val="Calibri"/>
        <family val="2"/>
      </rPr>
      <t xml:space="preserve"> Mini Set</t>
    </r>
  </si>
  <si>
    <t>Quilt &amp; Sham: 100%cotton printed on face and 100%cotton solid reverse, 230gsm 90% cotton 10% poly fill, Quilting pattern 2"  stright line Horizontal to bed. Pre Washed</t>
  </si>
  <si>
    <t>Quilt Mini Set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</si>
</sst>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 &quot;¥&quot;* #,##0.00_ ;_ &quot;¥&quot;* \-#,##0.00_ ;_ &quot;¥&quot;* &quot;-&quot;??_ ;_ @_ "/>
    <numFmt numFmtId="177" formatCode="_(&quot;$&quot;* #,##0.00_);_(&quot;$&quot;* \(#,##0.00\);_(&quot;$&quot;* &quot;-&quot;??_);_(@_)"/>
    <numFmt numFmtId="178" formatCode="&quot;$&quot;#,##0.00"/>
    <numFmt numFmtId="179" formatCode="[$¥-478]#,##0.00"/>
    <numFmt numFmtId="180" formatCode="0.0"/>
    <numFmt numFmtId="181" formatCode="0.000"/>
    <numFmt numFmtId="183" formatCode="[$$-481]#,##0.00_);[Red]\([$$-481]#,##0.00\)"/>
  </numFmts>
  <fonts count="12" x14ac:knownFonts="1">
    <font>
      <sz val="11"/>
      <name val="Calibri"/>
    </font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sz val="11"/>
      <color rgb="FFFF0000"/>
      <name val="Calibri"/>
      <family val="2"/>
    </font>
    <font>
      <sz val="9"/>
      <name val="宋体"/>
      <family val="3"/>
      <charset val="134"/>
    </font>
    <font>
      <sz val="12"/>
      <name val="宋体"/>
      <family val="3"/>
      <charset val="134"/>
    </font>
    <font>
      <b/>
      <sz val="10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7">
    <xf numFmtId="0" fontId="0" fillId="0" borderId="0"/>
    <xf numFmtId="0" fontId="5" fillId="0" borderId="0"/>
    <xf numFmtId="0" fontId="5" fillId="0" borderId="0"/>
    <xf numFmtId="0" fontId="5" fillId="0" borderId="0"/>
    <xf numFmtId="0" fontId="4" fillId="0" borderId="0"/>
    <xf numFmtId="177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2" fillId="0" borderId="0"/>
    <xf numFmtId="0" fontId="10" fillId="0" borderId="0"/>
    <xf numFmtId="0" fontId="10" fillId="0" borderId="0" applyFont="0" applyFill="0" applyBorder="0" applyAlignment="0" applyProtection="0">
      <alignment vertical="center"/>
    </xf>
    <xf numFmtId="0" fontId="2" fillId="0" borderId="0"/>
    <xf numFmtId="0" fontId="10" fillId="0" borderId="0"/>
    <xf numFmtId="183" fontId="5" fillId="0" borderId="0"/>
    <xf numFmtId="177" fontId="5" fillId="0" borderId="0" applyFont="0" applyFill="0" applyBorder="0" applyAlignment="0" applyProtection="0"/>
    <xf numFmtId="44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" fillId="0" borderId="0"/>
  </cellStyleXfs>
  <cellXfs count="48">
    <xf numFmtId="0" fontId="0" fillId="0" borderId="0" xfId="0"/>
    <xf numFmtId="0" fontId="4" fillId="0" borderId="0" xfId="4" applyAlignment="1">
      <alignment horizontal="center" wrapText="1"/>
    </xf>
    <xf numFmtId="0" fontId="4" fillId="0" borderId="0" xfId="4" applyAlignment="1">
      <alignment wrapText="1"/>
    </xf>
    <xf numFmtId="179" fontId="4" fillId="0" borderId="0" xfId="4" applyNumberFormat="1" applyAlignment="1">
      <alignment wrapText="1"/>
    </xf>
    <xf numFmtId="2" fontId="4" fillId="0" borderId="0" xfId="4" applyNumberFormat="1" applyAlignment="1">
      <alignment wrapText="1"/>
    </xf>
    <xf numFmtId="178" fontId="4" fillId="0" borderId="0" xfId="4" applyNumberFormat="1" applyAlignment="1">
      <alignment wrapText="1"/>
    </xf>
    <xf numFmtId="1" fontId="4" fillId="0" borderId="0" xfId="4" applyNumberFormat="1" applyAlignment="1">
      <alignment wrapText="1"/>
    </xf>
    <xf numFmtId="10" fontId="4" fillId="0" borderId="0" xfId="4" applyNumberFormat="1" applyAlignment="1">
      <alignment wrapText="1"/>
    </xf>
    <xf numFmtId="0" fontId="3" fillId="0" borderId="1" xfId="4" applyFont="1" applyBorder="1" applyAlignment="1">
      <alignment horizontal="center" wrapText="1"/>
    </xf>
    <xf numFmtId="0" fontId="3" fillId="5" borderId="1" xfId="4" applyFont="1" applyFill="1" applyBorder="1" applyAlignment="1">
      <alignment horizontal="center" wrapText="1"/>
    </xf>
    <xf numFmtId="0" fontId="6" fillId="5" borderId="1" xfId="4" applyFont="1" applyFill="1" applyBorder="1" applyAlignment="1">
      <alignment horizontal="center" wrapText="1"/>
    </xf>
    <xf numFmtId="179" fontId="3" fillId="4" borderId="1" xfId="4" applyNumberFormat="1" applyFont="1" applyFill="1" applyBorder="1" applyAlignment="1">
      <alignment horizontal="center" wrapText="1"/>
    </xf>
    <xf numFmtId="2" fontId="3" fillId="4" borderId="1" xfId="4" applyNumberFormat="1" applyFont="1" applyFill="1" applyBorder="1" applyAlignment="1">
      <alignment horizontal="center" wrapText="1"/>
    </xf>
    <xf numFmtId="178" fontId="7" fillId="4" borderId="1" xfId="1" applyNumberFormat="1" applyFont="1" applyFill="1" applyBorder="1" applyAlignment="1">
      <alignment wrapText="1"/>
    </xf>
    <xf numFmtId="178" fontId="3" fillId="6" borderId="2" xfId="4" applyNumberFormat="1" applyFont="1" applyFill="1" applyBorder="1" applyAlignment="1">
      <alignment horizontal="center" wrapText="1"/>
    </xf>
    <xf numFmtId="178" fontId="3" fillId="4" borderId="1" xfId="4" applyNumberFormat="1" applyFont="1" applyFill="1" applyBorder="1" applyAlignment="1">
      <alignment horizontal="center" wrapText="1"/>
    </xf>
    <xf numFmtId="0" fontId="6" fillId="0" borderId="1" xfId="4" applyFont="1" applyBorder="1" applyAlignment="1">
      <alignment horizontal="center" wrapText="1"/>
    </xf>
    <xf numFmtId="2" fontId="3" fillId="0" borderId="1" xfId="4" applyNumberFormat="1" applyFont="1" applyBorder="1" applyAlignment="1">
      <alignment horizontal="center" wrapText="1"/>
    </xf>
    <xf numFmtId="1" fontId="3" fillId="0" borderId="1" xfId="4" applyNumberFormat="1" applyFont="1" applyBorder="1" applyAlignment="1">
      <alignment horizontal="center" wrapText="1"/>
    </xf>
    <xf numFmtId="1" fontId="7" fillId="0" borderId="1" xfId="1" applyNumberFormat="1" applyFont="1" applyBorder="1" applyAlignment="1">
      <alignment wrapText="1"/>
    </xf>
    <xf numFmtId="178" fontId="7" fillId="0" borderId="1" xfId="1" applyNumberFormat="1" applyFont="1" applyBorder="1" applyAlignment="1">
      <alignment wrapText="1"/>
    </xf>
    <xf numFmtId="10" fontId="3" fillId="0" borderId="1" xfId="4" applyNumberFormat="1" applyFont="1" applyBorder="1" applyAlignment="1">
      <alignment horizontal="center" wrapText="1"/>
    </xf>
    <xf numFmtId="178" fontId="7" fillId="3" borderId="1" xfId="1" applyNumberFormat="1" applyFont="1" applyFill="1" applyBorder="1" applyAlignment="1">
      <alignment wrapText="1"/>
    </xf>
    <xf numFmtId="10" fontId="7" fillId="3" borderId="1" xfId="1" applyNumberFormat="1" applyFont="1" applyFill="1" applyBorder="1" applyAlignment="1">
      <alignment wrapText="1"/>
    </xf>
    <xf numFmtId="178" fontId="3" fillId="3" borderId="1" xfId="4" applyNumberFormat="1" applyFont="1" applyFill="1" applyBorder="1" applyAlignment="1">
      <alignment horizontal="center" wrapText="1"/>
    </xf>
    <xf numFmtId="10" fontId="3" fillId="3" borderId="1" xfId="4" applyNumberFormat="1" applyFont="1" applyFill="1" applyBorder="1" applyAlignment="1">
      <alignment horizontal="center" wrapText="1"/>
    </xf>
    <xf numFmtId="0" fontId="4" fillId="0" borderId="1" xfId="4" applyBorder="1" applyAlignment="1">
      <alignment horizontal="center" wrapText="1"/>
    </xf>
    <xf numFmtId="0" fontId="4" fillId="0" borderId="1" xfId="4" applyBorder="1" applyAlignment="1">
      <alignment wrapText="1"/>
    </xf>
    <xf numFmtId="2" fontId="4" fillId="0" borderId="1" xfId="4" applyNumberFormat="1" applyBorder="1" applyAlignment="1">
      <alignment wrapText="1"/>
    </xf>
    <xf numFmtId="178" fontId="0" fillId="2" borderId="1" xfId="5" applyNumberFormat="1" applyFont="1" applyFill="1" applyBorder="1" applyAlignment="1">
      <alignment wrapText="1"/>
    </xf>
    <xf numFmtId="178" fontId="4" fillId="0" borderId="2" xfId="4" applyNumberFormat="1" applyBorder="1" applyAlignment="1">
      <alignment wrapText="1"/>
    </xf>
    <xf numFmtId="178" fontId="4" fillId="0" borderId="1" xfId="4" applyNumberFormat="1" applyBorder="1" applyAlignment="1">
      <alignment wrapText="1"/>
    </xf>
    <xf numFmtId="1" fontId="4" fillId="0" borderId="1" xfId="4" applyNumberFormat="1" applyBorder="1" applyAlignment="1">
      <alignment wrapText="1"/>
    </xf>
    <xf numFmtId="1" fontId="4" fillId="2" borderId="1" xfId="4" applyNumberFormat="1" applyFill="1" applyBorder="1" applyAlignment="1">
      <alignment wrapText="1"/>
    </xf>
    <xf numFmtId="178" fontId="4" fillId="2" borderId="1" xfId="4" applyNumberFormat="1" applyFill="1" applyBorder="1" applyAlignment="1">
      <alignment wrapText="1"/>
    </xf>
    <xf numFmtId="10" fontId="4" fillId="0" borderId="1" xfId="4" applyNumberFormat="1" applyBorder="1" applyAlignment="1">
      <alignment wrapText="1"/>
    </xf>
    <xf numFmtId="10" fontId="0" fillId="2" borderId="1" xfId="6" applyNumberFormat="1" applyFont="1" applyFill="1" applyBorder="1" applyAlignment="1">
      <alignment wrapText="1"/>
    </xf>
    <xf numFmtId="0" fontId="3" fillId="7" borderId="1" xfId="4" applyFont="1" applyFill="1" applyBorder="1" applyAlignment="1">
      <alignment horizontal="center" wrapText="1"/>
    </xf>
    <xf numFmtId="0" fontId="6" fillId="7" borderId="1" xfId="4" applyFont="1" applyFill="1" applyBorder="1" applyAlignment="1">
      <alignment horizontal="center" wrapText="1"/>
    </xf>
    <xf numFmtId="180" fontId="4" fillId="0" borderId="0" xfId="4" applyNumberFormat="1" applyAlignment="1">
      <alignment wrapText="1"/>
    </xf>
    <xf numFmtId="180" fontId="3" fillId="0" borderId="1" xfId="4" applyNumberFormat="1" applyFont="1" applyBorder="1" applyAlignment="1">
      <alignment horizontal="center" wrapText="1"/>
    </xf>
    <xf numFmtId="181" fontId="4" fillId="0" borderId="0" xfId="4" applyNumberFormat="1" applyAlignment="1">
      <alignment wrapText="1"/>
    </xf>
    <xf numFmtId="181" fontId="7" fillId="0" borderId="1" xfId="1" applyNumberFormat="1" applyFont="1" applyBorder="1" applyAlignment="1">
      <alignment wrapText="1"/>
    </xf>
    <xf numFmtId="181" fontId="4" fillId="2" borderId="1" xfId="4" applyNumberFormat="1" applyFill="1" applyBorder="1" applyAlignment="1">
      <alignment wrapText="1"/>
    </xf>
    <xf numFmtId="178" fontId="4" fillId="5" borderId="1" xfId="4" applyNumberFormat="1" applyFill="1" applyBorder="1" applyAlignment="1">
      <alignment wrapText="1"/>
    </xf>
    <xf numFmtId="178" fontId="4" fillId="8" borderId="1" xfId="4" applyNumberFormat="1" applyFill="1" applyBorder="1" applyAlignment="1">
      <alignment wrapText="1"/>
    </xf>
    <xf numFmtId="0" fontId="11" fillId="0" borderId="1" xfId="2" applyFont="1" applyBorder="1" applyAlignment="1" applyProtection="1">
      <alignment horizontal="center" wrapText="1"/>
      <protection locked="0"/>
    </xf>
    <xf numFmtId="0" fontId="11" fillId="8" borderId="1" xfId="2" applyFont="1" applyFill="1" applyBorder="1" applyAlignment="1" applyProtection="1">
      <alignment horizontal="center" wrapText="1"/>
      <protection locked="0"/>
    </xf>
  </cellXfs>
  <cellStyles count="17">
    <cellStyle name="Currency 2" xfId="5" xr:uid="{DC263A4A-338A-4FE3-BBBC-9D62F3150D45}"/>
    <cellStyle name="Currency 2 3 2" xfId="13" xr:uid="{CDC2E14B-C6C5-476D-9372-19517F43CB55}"/>
    <cellStyle name="Currency_Sheet1 2" xfId="9" xr:uid="{60F83360-3227-4A1B-BB18-46476CF90DE9}"/>
    <cellStyle name="Normal 2" xfId="4" xr:uid="{709F6B31-B83F-4941-896D-AE262DA50D11}"/>
    <cellStyle name="Normal 2 18 2" xfId="1" xr:uid="{1BA08453-9F65-454B-A4A0-7177E70831F2}"/>
    <cellStyle name="Normal 9 2 3" xfId="7" xr:uid="{ADAA12CA-1FF1-4532-A669-DD5830D43E81}"/>
    <cellStyle name="Normal 9 2 3 2" xfId="16" xr:uid="{A654E314-8C1B-4321-825B-BE9EFAAA2231}"/>
    <cellStyle name="Normal_Copy of Request For Quote -- updated by VV on 043008 FINAL FINAL (4)" xfId="8" xr:uid="{5ECE9802-5051-49D9-82BB-8230B789C4ED}"/>
    <cellStyle name="Percent 2" xfId="6" xr:uid="{D7254C26-606E-428B-8BF2-CF2659D6F20A}"/>
    <cellStyle name="Style 1" xfId="3" xr:uid="{F4609D05-B161-47A5-8040-F8D4BA086F06}"/>
    <cellStyle name="百分比 2" xfId="15" xr:uid="{51BA7A0B-D235-4822-835C-FE0CA6D4AFC6}"/>
    <cellStyle name="常规" xfId="0" builtinId="0"/>
    <cellStyle name="常规 2" xfId="10" xr:uid="{B390AD1C-59D0-49AF-8B31-B41C81B82E9C}"/>
    <cellStyle name="常规 3" xfId="11" xr:uid="{8B4E51D8-E852-40BF-9884-A78C653C9A30}"/>
    <cellStyle name="货币 2" xfId="14" xr:uid="{EE728DFE-4C94-4B42-A455-C432FB5AB6AC}"/>
    <cellStyle name="样式 1 2" xfId="2" xr:uid="{DC9B73B6-A1E9-48DB-83A0-64D6E1D16DDF}"/>
    <cellStyle name="样式 1 2 2" xfId="12" xr:uid="{22ED3F13-AC3B-4D5E-BAC4-072D6402D33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VD/AppData/Local/Microsoft/Windows/Temporary%20Internet%20Files/Content.Outlook/UNTFDTPU/ITP%20-%20SP%20PROMO%205PC%20COMF-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 ITP"/>
      <sheetName val="Hardline Drop down"/>
      <sheetName val="Sheet1"/>
    </sheetNames>
    <sheetDataSet>
      <sheetData sheetId="0"/>
      <sheetData sheetId="1">
        <row r="5">
          <cell r="A5" t="str">
            <v>Home Fashion/Dec Acc</v>
          </cell>
          <cell r="C5" t="str">
            <v>Bangladesh</v>
          </cell>
          <cell r="D5" t="str">
            <v>Fall 2013</v>
          </cell>
          <cell r="E5" t="str">
            <v>Yes</v>
          </cell>
          <cell r="F5" t="str">
            <v>Softhome</v>
          </cell>
          <cell r="H5" t="str">
            <v>Dillards</v>
          </cell>
        </row>
        <row r="6">
          <cell r="A6" t="str">
            <v>Houseware</v>
          </cell>
          <cell r="C6" t="str">
            <v>Dong Guan</v>
          </cell>
          <cell r="D6" t="str">
            <v>Winter 2013</v>
          </cell>
          <cell r="F6" t="str">
            <v>Hardhome</v>
          </cell>
          <cell r="H6" t="str">
            <v>Home Outfitters</v>
          </cell>
        </row>
        <row r="7">
          <cell r="A7" t="str">
            <v>Outdoor Living/Seas</v>
          </cell>
          <cell r="C7" t="str">
            <v xml:space="preserve">Egypt </v>
          </cell>
          <cell r="D7" t="str">
            <v>Spring 2014</v>
          </cell>
          <cell r="H7" t="str">
            <v>Lord &amp; Taylor</v>
          </cell>
        </row>
        <row r="8">
          <cell r="A8" t="str">
            <v xml:space="preserve">Toys/Sporting goods  </v>
          </cell>
          <cell r="C8" t="str">
            <v>Hong Kong</v>
          </cell>
          <cell r="D8" t="str">
            <v>Summer 2014</v>
          </cell>
          <cell r="H8" t="str">
            <v>Hudson's Bay</v>
          </cell>
        </row>
        <row r="9">
          <cell r="A9" t="str">
            <v xml:space="preserve">Stationery/Book/Yarn </v>
          </cell>
          <cell r="C9" t="str">
            <v>India</v>
          </cell>
          <cell r="D9" t="str">
            <v>Fall 2014</v>
          </cell>
        </row>
        <row r="10">
          <cell r="A10" t="str">
            <v>Footwear</v>
          </cell>
          <cell r="C10" t="str">
            <v>Indonesia</v>
          </cell>
          <cell r="D10" t="str">
            <v>Holiday 2014</v>
          </cell>
        </row>
        <row r="11">
          <cell r="A11" t="str">
            <v>Fashion Accessory</v>
          </cell>
          <cell r="C11" t="str">
            <v xml:space="preserve">Korea </v>
          </cell>
          <cell r="D11" t="str">
            <v>Spring 2015</v>
          </cell>
        </row>
        <row r="12">
          <cell r="A12" t="str">
            <v>Seasonal</v>
          </cell>
          <cell r="C12" t="str">
            <v>Malaysia</v>
          </cell>
          <cell r="D12" t="str">
            <v>Summer 2015</v>
          </cell>
        </row>
        <row r="13">
          <cell r="A13" t="str">
            <v>Patio&amp;Lawn&amp;Garden</v>
          </cell>
          <cell r="C13" t="str">
            <v>Mexico</v>
          </cell>
          <cell r="D13" t="str">
            <v>Fall 2015</v>
          </cell>
        </row>
        <row r="14">
          <cell r="A14" t="str">
            <v>Furniture</v>
          </cell>
          <cell r="C14" t="str">
            <v xml:space="preserve">Pakistan </v>
          </cell>
          <cell r="D14" t="str">
            <v>Holiday 2015</v>
          </cell>
        </row>
        <row r="15">
          <cell r="A15" t="str">
            <v>Home Appliance</v>
          </cell>
          <cell r="C15" t="str">
            <v>Portugal</v>
          </cell>
        </row>
        <row r="16">
          <cell r="A16" t="str">
            <v>Lighting</v>
          </cell>
          <cell r="C16" t="str">
            <v>Shanghai</v>
          </cell>
        </row>
        <row r="17">
          <cell r="C17" t="str">
            <v>Singapore</v>
          </cell>
        </row>
        <row r="18">
          <cell r="C18" t="str">
            <v>Taiwan</v>
          </cell>
        </row>
        <row r="19">
          <cell r="C19" t="str">
            <v>Thailand</v>
          </cell>
        </row>
        <row r="20">
          <cell r="C20" t="str">
            <v>Turkey</v>
          </cell>
        </row>
        <row r="21">
          <cell r="C21" t="str">
            <v>Vietnam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9449EC-0B4B-4896-80F2-E3F7ACD05777}">
  <dimension ref="A1:BA3"/>
  <sheetViews>
    <sheetView tabSelected="1" zoomScale="86" zoomScaleNormal="86" workbookViewId="0">
      <selection activeCell="AA4" sqref="AA4"/>
    </sheetView>
  </sheetViews>
  <sheetFormatPr defaultColWidth="9.140625" defaultRowHeight="15" x14ac:dyDescent="0.25"/>
  <cols>
    <col min="1" max="1" width="10.140625" style="1" customWidth="1"/>
    <col min="2" max="2" width="29.140625" style="2" customWidth="1"/>
    <col min="3" max="3" width="14.140625" style="2" customWidth="1"/>
    <col min="4" max="4" width="12" style="2" customWidth="1"/>
    <col min="5" max="5" width="15.140625" style="2" customWidth="1"/>
    <col min="6" max="6" width="13.85546875" style="2" customWidth="1"/>
    <col min="7" max="7" width="19" style="2" customWidth="1"/>
    <col min="8" max="8" width="25.7109375" style="2" customWidth="1"/>
    <col min="9" max="9" width="19.7109375" style="2" customWidth="1"/>
    <col min="10" max="10" width="43.140625" style="2" customWidth="1"/>
    <col min="11" max="11" width="16.42578125" style="2" customWidth="1"/>
    <col min="12" max="12" width="20.85546875" style="2" customWidth="1"/>
    <col min="13" max="13" width="11" style="2" customWidth="1"/>
    <col min="14" max="14" width="11.7109375" style="2" customWidth="1"/>
    <col min="15" max="15" width="8.85546875" style="2" customWidth="1"/>
    <col min="16" max="16" width="11.28515625" style="2" customWidth="1"/>
    <col min="17" max="17" width="11.140625" style="3" customWidth="1"/>
    <col min="18" max="18" width="9.85546875" style="4" customWidth="1"/>
    <col min="19" max="19" width="12" style="5" customWidth="1"/>
    <col min="20" max="20" width="11.140625" style="5" customWidth="1"/>
    <col min="21" max="21" width="8.140625" style="5" customWidth="1"/>
    <col min="22" max="22" width="9.42578125" style="2" customWidth="1"/>
    <col min="23" max="23" width="11" style="39" customWidth="1"/>
    <col min="24" max="24" width="13.140625" style="39" customWidth="1"/>
    <col min="25" max="25" width="11.140625" style="39" customWidth="1"/>
    <col min="26" max="26" width="12.85546875" style="4" customWidth="1"/>
    <col min="27" max="27" width="9.42578125" style="6" customWidth="1"/>
    <col min="28" max="28" width="13" style="41" customWidth="1"/>
    <col min="29" max="29" width="14.140625" style="6" customWidth="1"/>
    <col min="30" max="30" width="13.85546875" style="2" customWidth="1"/>
    <col min="31" max="31" width="13.85546875" style="5" customWidth="1"/>
    <col min="32" max="32" width="15.140625" style="2" customWidth="1"/>
    <col min="33" max="33" width="8.42578125" style="7" customWidth="1"/>
    <col min="34" max="34" width="12.42578125" style="5" customWidth="1"/>
    <col min="35" max="35" width="8.85546875" style="5" customWidth="1"/>
    <col min="36" max="36" width="7.85546875" style="7" customWidth="1"/>
    <col min="37" max="37" width="8.140625" style="5" customWidth="1"/>
    <col min="38" max="38" width="12.5703125" style="7" customWidth="1"/>
    <col min="39" max="39" width="12" style="5" customWidth="1"/>
    <col min="40" max="40" width="11.5703125" style="7" customWidth="1"/>
    <col min="41" max="42" width="10.85546875" style="5" customWidth="1"/>
    <col min="43" max="43" width="9.5703125" style="2" customWidth="1"/>
    <col min="44" max="44" width="9.5703125" style="7" customWidth="1"/>
    <col min="45" max="45" width="10" style="5" customWidth="1"/>
    <col min="46" max="46" width="9.5703125" style="5" customWidth="1"/>
    <col min="47" max="47" width="11.85546875" style="5" customWidth="1"/>
    <col min="48" max="48" width="11.140625" style="7" customWidth="1"/>
    <col min="49" max="49" width="11.42578125" style="5" customWidth="1"/>
    <col min="50" max="50" width="11.5703125" style="5" customWidth="1"/>
    <col min="51" max="51" width="12.85546875" style="5" customWidth="1"/>
    <col min="52" max="52" width="12.140625" style="7" customWidth="1"/>
    <col min="53" max="53" width="12.140625" style="6" customWidth="1"/>
    <col min="54" max="54" width="20" style="2" customWidth="1"/>
    <col min="55" max="55" width="9.140625" style="2" customWidth="1"/>
    <col min="56" max="16384" width="9.140625" style="2"/>
  </cols>
  <sheetData>
    <row r="1" spans="1:53" ht="63.6" customHeight="1" x14ac:dyDescent="0.25">
      <c r="A1" s="8" t="s">
        <v>7</v>
      </c>
      <c r="B1" s="8" t="s">
        <v>8</v>
      </c>
      <c r="C1" s="37" t="s">
        <v>9</v>
      </c>
      <c r="D1" s="38" t="s">
        <v>0</v>
      </c>
      <c r="E1" s="38" t="s">
        <v>2</v>
      </c>
      <c r="F1" s="10" t="s">
        <v>53</v>
      </c>
      <c r="G1" s="37" t="s">
        <v>10</v>
      </c>
      <c r="H1" s="9" t="s">
        <v>11</v>
      </c>
      <c r="I1" s="9" t="s">
        <v>55</v>
      </c>
      <c r="J1" s="9" t="s">
        <v>12</v>
      </c>
      <c r="K1" s="9" t="s">
        <v>57</v>
      </c>
      <c r="L1" s="9" t="s">
        <v>13</v>
      </c>
      <c r="M1" s="9" t="s">
        <v>14</v>
      </c>
      <c r="N1" s="37" t="s">
        <v>15</v>
      </c>
      <c r="O1" s="37" t="s">
        <v>16</v>
      </c>
      <c r="P1" s="9" t="s">
        <v>56</v>
      </c>
      <c r="Q1" s="11" t="s">
        <v>17</v>
      </c>
      <c r="R1" s="12" t="s">
        <v>18</v>
      </c>
      <c r="S1" s="13" t="s">
        <v>19</v>
      </c>
      <c r="T1" s="14" t="s">
        <v>20</v>
      </c>
      <c r="U1" s="15" t="s">
        <v>21</v>
      </c>
      <c r="V1" s="16" t="s">
        <v>1</v>
      </c>
      <c r="W1" s="40" t="s">
        <v>22</v>
      </c>
      <c r="X1" s="40" t="s">
        <v>23</v>
      </c>
      <c r="Y1" s="40" t="s">
        <v>24</v>
      </c>
      <c r="Z1" s="17" t="s">
        <v>25</v>
      </c>
      <c r="AA1" s="18" t="s">
        <v>26</v>
      </c>
      <c r="AB1" s="42" t="s">
        <v>27</v>
      </c>
      <c r="AC1" s="19" t="s">
        <v>28</v>
      </c>
      <c r="AD1" s="8" t="s">
        <v>29</v>
      </c>
      <c r="AE1" s="20" t="s">
        <v>30</v>
      </c>
      <c r="AF1" s="8" t="s">
        <v>31</v>
      </c>
      <c r="AG1" s="21" t="s">
        <v>32</v>
      </c>
      <c r="AH1" s="20" t="s">
        <v>33</v>
      </c>
      <c r="AI1" s="20" t="s">
        <v>34</v>
      </c>
      <c r="AJ1" s="21" t="s">
        <v>35</v>
      </c>
      <c r="AK1" s="20" t="s">
        <v>36</v>
      </c>
      <c r="AL1" s="21" t="s">
        <v>37</v>
      </c>
      <c r="AM1" s="20" t="s">
        <v>38</v>
      </c>
      <c r="AN1" s="21" t="s">
        <v>39</v>
      </c>
      <c r="AO1" s="20" t="s">
        <v>40</v>
      </c>
      <c r="AP1" s="20" t="s">
        <v>41</v>
      </c>
      <c r="AQ1" s="16" t="s">
        <v>42</v>
      </c>
      <c r="AR1" s="21" t="s">
        <v>43</v>
      </c>
      <c r="AS1" s="20" t="s">
        <v>44</v>
      </c>
      <c r="AT1" s="20" t="s">
        <v>45</v>
      </c>
      <c r="AU1" s="22" t="s">
        <v>46</v>
      </c>
      <c r="AV1" s="23" t="s">
        <v>47</v>
      </c>
      <c r="AW1" s="22" t="s">
        <v>48</v>
      </c>
      <c r="AX1" s="22" t="s">
        <v>49</v>
      </c>
      <c r="AY1" s="24" t="s">
        <v>50</v>
      </c>
      <c r="AZ1" s="25" t="s">
        <v>51</v>
      </c>
      <c r="BA1" s="18" t="s">
        <v>52</v>
      </c>
    </row>
    <row r="2" spans="1:53" ht="45" x14ac:dyDescent="0.25">
      <c r="A2" s="26">
        <v>1</v>
      </c>
      <c r="B2" s="27"/>
      <c r="C2" s="27"/>
      <c r="D2" s="27" t="s">
        <v>5</v>
      </c>
      <c r="E2" s="27" t="s">
        <v>4</v>
      </c>
      <c r="F2" s="27" t="s">
        <v>6</v>
      </c>
      <c r="G2" s="27" t="s">
        <v>61</v>
      </c>
      <c r="H2" s="27" t="s">
        <v>66</v>
      </c>
      <c r="I2" s="27" t="s">
        <v>68</v>
      </c>
      <c r="J2" s="27" t="s">
        <v>63</v>
      </c>
      <c r="K2" s="27" t="s">
        <v>62</v>
      </c>
      <c r="L2" s="27" t="s">
        <v>59</v>
      </c>
      <c r="M2" s="27" t="s">
        <v>64</v>
      </c>
      <c r="N2" s="27"/>
      <c r="O2" s="27"/>
      <c r="P2" s="27" t="s">
        <v>54</v>
      </c>
      <c r="Q2" s="28"/>
      <c r="R2" s="28"/>
      <c r="S2" s="29" t="str">
        <f t="shared" ref="S2:S3" si="0">IF(ISERROR(Q2/R2),"",Q2/R2)</f>
        <v/>
      </c>
      <c r="T2" s="30">
        <v>14.95</v>
      </c>
      <c r="U2" s="31"/>
      <c r="V2" s="27" t="s">
        <v>3</v>
      </c>
      <c r="W2" s="46">
        <v>47.5</v>
      </c>
      <c r="X2" s="46">
        <v>37.5</v>
      </c>
      <c r="Y2" s="47">
        <v>22.5</v>
      </c>
      <c r="Z2" s="28">
        <v>2</v>
      </c>
      <c r="AA2" s="32">
        <v>1</v>
      </c>
      <c r="AB2" s="43">
        <f t="shared" ref="AB2:AB3" si="1">IF(W2="","",W2*X2*Y2/1000000)</f>
        <v>0.04</v>
      </c>
      <c r="AC2" s="33">
        <f t="shared" ref="AC2:AC3" si="2">IF(AA2="","",65/AB2*AA2)</f>
        <v>1625</v>
      </c>
      <c r="AD2" s="27">
        <v>3300</v>
      </c>
      <c r="AE2" s="34">
        <f t="shared" ref="AE2:AE3" si="3">IF(ISERROR(AD2/AC2),"",AD2/AC2)</f>
        <v>2.0299999999999998</v>
      </c>
      <c r="AF2" s="27" t="s">
        <v>65</v>
      </c>
      <c r="AG2" s="35">
        <f>12.8%+19%</f>
        <v>0.318</v>
      </c>
      <c r="AH2" s="34">
        <f t="shared" ref="AH2:AH3" si="4">IF(ISERROR(T2*AG2),"",T2*AG2)</f>
        <v>4.75</v>
      </c>
      <c r="AI2" s="34">
        <f t="shared" ref="AI2:AI3" si="5">IF(ISERROR(T2+AE2+AH2),"",T2+AE2+AH2)</f>
        <v>21.73</v>
      </c>
      <c r="AJ2" s="35">
        <v>0.06</v>
      </c>
      <c r="AK2" s="34">
        <f t="shared" ref="AK2:AK3" si="6">IF(ISERROR(AW2*AJ2),"",AW2*AJ2)</f>
        <v>2.83</v>
      </c>
      <c r="AL2" s="35">
        <v>0.1</v>
      </c>
      <c r="AM2" s="34">
        <f t="shared" ref="AM2:AM3" si="7">IF(ISERROR(AW2*AL2),"",AW2*AL2)</f>
        <v>4.71</v>
      </c>
      <c r="AN2" s="35">
        <v>0.1</v>
      </c>
      <c r="AO2" s="34">
        <f t="shared" ref="AO2:AO3" si="8">IF(ISERROR(AW2*AN2),"",AW2*AN2)</f>
        <v>4.71</v>
      </c>
      <c r="AP2" s="34">
        <f t="shared" ref="AP2:AP3" si="9">IF((AX2-AW2)&lt;2.5,2.5-(AX2-AW2),0)</f>
        <v>0.14000000000000001</v>
      </c>
      <c r="AQ2" s="27" t="s">
        <v>58</v>
      </c>
      <c r="AR2" s="35">
        <v>7.0000000000000007E-2</v>
      </c>
      <c r="AS2" s="34">
        <f t="shared" ref="AS2:AS3" si="10">IF(ISERROR(AW2*AR2),"",AW2*AR2)</f>
        <v>3.3</v>
      </c>
      <c r="AT2" s="34">
        <f t="shared" ref="AT2:AT3" si="11">IF(ISERROR(AK2+AM2+AO2+AP2+AS2),"",AK2+AM2+AO2+AP2+AS2)</f>
        <v>15.69</v>
      </c>
      <c r="AU2" s="34">
        <f t="shared" ref="AU2:AU3" si="12">IF(ISERROR(AI2+AT2),"",AI2+AT2)</f>
        <v>37.42</v>
      </c>
      <c r="AV2" s="36">
        <f t="shared" ref="AV2:AV3" si="13">IF(ISERROR((AW2-AU2)/AW2),"",(AW2-AU2)/AW2)</f>
        <v>0.20619999999999999</v>
      </c>
      <c r="AW2" s="44">
        <f t="shared" ref="AW2:AW3" si="14">IF(AX2="","",AX2/1.05)</f>
        <v>47.14</v>
      </c>
      <c r="AX2" s="45">
        <v>49.5</v>
      </c>
      <c r="AY2" s="31">
        <v>109.99</v>
      </c>
      <c r="AZ2" s="35">
        <f t="shared" ref="AZ2:AZ3" si="15">(AY2-AX2)/AY2</f>
        <v>0.55000000000000004</v>
      </c>
      <c r="BA2" s="32"/>
    </row>
    <row r="3" spans="1:53" ht="60" x14ac:dyDescent="0.25">
      <c r="A3" s="26">
        <v>2</v>
      </c>
      <c r="B3" s="27"/>
      <c r="C3" s="27"/>
      <c r="D3" s="27" t="s">
        <v>5</v>
      </c>
      <c r="E3" s="27" t="s">
        <v>4</v>
      </c>
      <c r="F3" s="27" t="s">
        <v>6</v>
      </c>
      <c r="G3" s="27" t="s">
        <v>61</v>
      </c>
      <c r="H3" s="27" t="s">
        <v>66</v>
      </c>
      <c r="I3" s="27" t="s">
        <v>68</v>
      </c>
      <c r="J3" s="27" t="s">
        <v>67</v>
      </c>
      <c r="K3" s="27" t="s">
        <v>62</v>
      </c>
      <c r="L3" s="27" t="s">
        <v>60</v>
      </c>
      <c r="M3" s="27" t="s">
        <v>64</v>
      </c>
      <c r="N3" s="27"/>
      <c r="O3" s="27"/>
      <c r="P3" s="27" t="s">
        <v>54</v>
      </c>
      <c r="Q3" s="28"/>
      <c r="R3" s="28"/>
      <c r="S3" s="29" t="str">
        <f t="shared" si="0"/>
        <v/>
      </c>
      <c r="T3" s="30">
        <v>16.98</v>
      </c>
      <c r="U3" s="31"/>
      <c r="V3" s="27" t="s">
        <v>3</v>
      </c>
      <c r="W3" s="46">
        <v>47.5</v>
      </c>
      <c r="X3" s="46">
        <v>37.5</v>
      </c>
      <c r="Y3" s="46">
        <v>27.5</v>
      </c>
      <c r="Z3" s="28">
        <v>2</v>
      </c>
      <c r="AA3" s="32">
        <v>1</v>
      </c>
      <c r="AB3" s="43">
        <f t="shared" si="1"/>
        <v>4.9000000000000002E-2</v>
      </c>
      <c r="AC3" s="33">
        <f t="shared" si="2"/>
        <v>1327</v>
      </c>
      <c r="AD3" s="27">
        <v>3300</v>
      </c>
      <c r="AE3" s="34">
        <f t="shared" si="3"/>
        <v>2.4900000000000002</v>
      </c>
      <c r="AF3" s="27" t="s">
        <v>65</v>
      </c>
      <c r="AG3" s="35">
        <f>12.8%+19%</f>
        <v>0.318</v>
      </c>
      <c r="AH3" s="34">
        <f t="shared" si="4"/>
        <v>5.4</v>
      </c>
      <c r="AI3" s="34">
        <f t="shared" si="5"/>
        <v>24.87</v>
      </c>
      <c r="AJ3" s="35">
        <v>0.06</v>
      </c>
      <c r="AK3" s="34">
        <f t="shared" si="6"/>
        <v>3.09</v>
      </c>
      <c r="AL3" s="35">
        <v>0.1</v>
      </c>
      <c r="AM3" s="34">
        <f t="shared" si="7"/>
        <v>5.14</v>
      </c>
      <c r="AN3" s="35">
        <v>0.1</v>
      </c>
      <c r="AO3" s="34">
        <f t="shared" si="8"/>
        <v>5.14</v>
      </c>
      <c r="AP3" s="34">
        <f t="shared" si="9"/>
        <v>0</v>
      </c>
      <c r="AQ3" s="27" t="s">
        <v>58</v>
      </c>
      <c r="AR3" s="35">
        <v>7.0000000000000007E-2</v>
      </c>
      <c r="AS3" s="34">
        <f t="shared" si="10"/>
        <v>3.6</v>
      </c>
      <c r="AT3" s="34">
        <f t="shared" si="11"/>
        <v>16.97</v>
      </c>
      <c r="AU3" s="34">
        <f t="shared" si="12"/>
        <v>41.84</v>
      </c>
      <c r="AV3" s="36">
        <f t="shared" si="13"/>
        <v>0.1865</v>
      </c>
      <c r="AW3" s="44">
        <f t="shared" si="14"/>
        <v>51.43</v>
      </c>
      <c r="AX3" s="45">
        <v>54</v>
      </c>
      <c r="AY3" s="31">
        <v>119.99</v>
      </c>
      <c r="AZ3" s="35">
        <f t="shared" si="15"/>
        <v>0.55000000000000004</v>
      </c>
      <c r="BA3" s="32"/>
    </row>
  </sheetData>
  <sheetProtection insertRows="0" deleteRows="0" sort="0"/>
  <protectedRanges>
    <protectedRange sqref="L4:BA242 A2:J242 L2:V3 Z2:BA3" name="Range1"/>
    <protectedRange sqref="K2:K240" name="Range1_1"/>
  </protectedRanges>
  <phoneticPr fontId="9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BCA8E636-1396-4A47-9D78-492F297CA2CF}">
          <x14:formula1>
            <xm:f>#REF!</xm:f>
          </x14:formula1>
          <xm:sqref>D2:D3</xm:sqref>
        </x14:dataValidation>
        <x14:dataValidation type="list" allowBlank="1" showInputMessage="1" showErrorMessage="1" xr:uid="{4840141A-B6A7-4B83-8CC7-7330B4A16141}">
          <x14:formula1>
            <xm:f>#REF!</xm:f>
          </x14:formula1>
          <xm:sqref>V2:V3</xm:sqref>
        </x14:dataValidation>
        <x14:dataValidation type="list" allowBlank="1" showInputMessage="1" showErrorMessage="1" xr:uid="{5E424CBF-91F7-4B8F-BDD7-D29870C4CF10}">
          <x14:formula1>
            <xm:f>#REF!</xm:f>
          </x14:formula1>
          <xm:sqref>P2:P3</xm:sqref>
        </x14:dataValidation>
        <x14:dataValidation type="list" allowBlank="1" showInputMessage="1" showErrorMessage="1" xr:uid="{97188478-E950-43C9-977F-FF843BF32F8E}">
          <x14:formula1>
            <xm:f>#REF!</xm:f>
          </x14:formula1>
          <xm:sqref>E2:E3</xm:sqref>
        </x14:dataValidation>
        <x14:dataValidation type="list" allowBlank="1" showInputMessage="1" showErrorMessage="1" xr:uid="{8B7C2A16-D352-4BEC-8395-CB2F6D42FB54}">
          <x14:formula1>
            <xm:f>#REF!</xm:f>
          </x14:formula1>
          <xm:sqref>F2:F3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2025-03-10T18:28:45Z</dcterms:created>
  <dcterms:modified xsi:type="dcterms:W3CDTF">2025-09-23T01:07:14Z</dcterms:modified>
</cp:coreProperties>
</file>