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6" i="1" l="1"/>
  <c r="BC16" i="1"/>
  <c r="AX16" i="1"/>
  <c r="AU16" i="1"/>
  <c r="AT16" i="1"/>
  <c r="AQ16" i="1"/>
  <c r="AO16" i="1"/>
  <c r="AI16" i="1"/>
  <c r="AJ16" i="1" s="1"/>
  <c r="AD16" i="1"/>
  <c r="AE16" i="1" s="1"/>
  <c r="AG16" i="1" s="1"/>
  <c r="U16" i="1"/>
  <c r="BF15" i="1"/>
  <c r="BC15" i="1"/>
  <c r="AX15" i="1"/>
  <c r="AT15" i="1"/>
  <c r="AQ15" i="1"/>
  <c r="AO15" i="1"/>
  <c r="AI15" i="1"/>
  <c r="AJ15" i="1" s="1"/>
  <c r="AD15" i="1"/>
  <c r="AE15" i="1" s="1"/>
  <c r="AG15" i="1" s="1"/>
  <c r="U15" i="1"/>
  <c r="BF14" i="1"/>
  <c r="BC14" i="1"/>
  <c r="AX14" i="1"/>
  <c r="AT14" i="1"/>
  <c r="AQ14" i="1"/>
  <c r="AO14" i="1"/>
  <c r="AI14" i="1"/>
  <c r="AJ14" i="1" s="1"/>
  <c r="AD14" i="1"/>
  <c r="AE14" i="1" s="1"/>
  <c r="AG14" i="1" s="1"/>
  <c r="U14" i="1"/>
  <c r="BF13" i="1"/>
  <c r="BC13" i="1"/>
  <c r="AX13" i="1"/>
  <c r="AT13" i="1"/>
  <c r="AQ13" i="1"/>
  <c r="AO13" i="1"/>
  <c r="AI13" i="1"/>
  <c r="AJ13" i="1" s="1"/>
  <c r="AD13" i="1"/>
  <c r="AE13" i="1" s="1"/>
  <c r="AG13" i="1" s="1"/>
  <c r="U13" i="1"/>
  <c r="BF12" i="1"/>
  <c r="BC12" i="1"/>
  <c r="AX12" i="1"/>
  <c r="AT12" i="1"/>
  <c r="AQ12" i="1"/>
  <c r="AO12" i="1"/>
  <c r="AU12" i="1" s="1"/>
  <c r="AI12" i="1"/>
  <c r="AJ12" i="1" s="1"/>
  <c r="AD12" i="1"/>
  <c r="AE12" i="1" s="1"/>
  <c r="AG12" i="1" s="1"/>
  <c r="U12" i="1"/>
  <c r="BF11" i="1"/>
  <c r="BC11" i="1"/>
  <c r="AX11" i="1"/>
  <c r="AT11" i="1"/>
  <c r="AQ11" i="1"/>
  <c r="AO11" i="1"/>
  <c r="AI11" i="1"/>
  <c r="AJ11" i="1" s="1"/>
  <c r="AD11" i="1"/>
  <c r="AE11" i="1" s="1"/>
  <c r="AG11" i="1" s="1"/>
  <c r="AK11" i="1" s="1"/>
  <c r="U11" i="1"/>
  <c r="BF10" i="1"/>
  <c r="BC10" i="1"/>
  <c r="AX10" i="1"/>
  <c r="AT10" i="1"/>
  <c r="AQ10" i="1"/>
  <c r="AO10" i="1"/>
  <c r="AI10" i="1"/>
  <c r="AJ10" i="1" s="1"/>
  <c r="AD10" i="1"/>
  <c r="AE10" i="1" s="1"/>
  <c r="AG10" i="1" s="1"/>
  <c r="AK10" i="1" s="1"/>
  <c r="U10" i="1"/>
  <c r="BF9" i="1"/>
  <c r="BC9" i="1"/>
  <c r="AX9" i="1"/>
  <c r="AT9" i="1"/>
  <c r="AU9" i="1" s="1"/>
  <c r="AQ9" i="1"/>
  <c r="AO9" i="1"/>
  <c r="AI9" i="1"/>
  <c r="AJ9" i="1" s="1"/>
  <c r="AD9" i="1"/>
  <c r="AE9" i="1" s="1"/>
  <c r="AG9" i="1" s="1"/>
  <c r="U9" i="1"/>
  <c r="BF8" i="1"/>
  <c r="BC8" i="1"/>
  <c r="AX8" i="1"/>
  <c r="AT8" i="1"/>
  <c r="AQ8" i="1"/>
  <c r="AO8" i="1"/>
  <c r="AU8" i="1" s="1"/>
  <c r="AI8" i="1"/>
  <c r="AJ8" i="1" s="1"/>
  <c r="AD8" i="1"/>
  <c r="AE8" i="1" s="1"/>
  <c r="AG8" i="1" s="1"/>
  <c r="U8" i="1"/>
  <c r="BF7" i="1"/>
  <c r="BC7" i="1"/>
  <c r="AX7" i="1"/>
  <c r="AT7" i="1"/>
  <c r="AQ7" i="1"/>
  <c r="AO7" i="1"/>
  <c r="AI7" i="1"/>
  <c r="AJ7" i="1" s="1"/>
  <c r="AD7" i="1"/>
  <c r="AE7" i="1" s="1"/>
  <c r="AG7" i="1" s="1"/>
  <c r="U7" i="1"/>
  <c r="BF6" i="1"/>
  <c r="BC6" i="1"/>
  <c r="AX6" i="1"/>
  <c r="AT6" i="1"/>
  <c r="AQ6" i="1"/>
  <c r="AO6" i="1"/>
  <c r="AI6" i="1"/>
  <c r="AJ6" i="1" s="1"/>
  <c r="AD6" i="1"/>
  <c r="AE6" i="1" s="1"/>
  <c r="AG6" i="1" s="1"/>
  <c r="U6" i="1"/>
  <c r="BF5" i="1"/>
  <c r="BC5" i="1"/>
  <c r="AX5" i="1"/>
  <c r="AT5" i="1"/>
  <c r="AQ5" i="1"/>
  <c r="AO5" i="1"/>
  <c r="AJ5" i="1"/>
  <c r="AI5" i="1"/>
  <c r="AD5" i="1"/>
  <c r="AE5" i="1" s="1"/>
  <c r="AG5" i="1" s="1"/>
  <c r="U5" i="1"/>
  <c r="BF4" i="1"/>
  <c r="BC4" i="1"/>
  <c r="AX4" i="1"/>
  <c r="AU4" i="1"/>
  <c r="AT4" i="1"/>
  <c r="AQ4" i="1"/>
  <c r="AO4" i="1"/>
  <c r="AJ4" i="1"/>
  <c r="AI4" i="1"/>
  <c r="AD4" i="1"/>
  <c r="AE4" i="1" s="1"/>
  <c r="AG4" i="1" s="1"/>
  <c r="U4" i="1"/>
  <c r="BF3" i="1"/>
  <c r="BC3" i="1"/>
  <c r="AX3" i="1"/>
  <c r="AT3" i="1"/>
  <c r="AQ3" i="1"/>
  <c r="AO3" i="1"/>
  <c r="AI3" i="1"/>
  <c r="AJ3" i="1" s="1"/>
  <c r="AE3" i="1"/>
  <c r="AG3" i="1" s="1"/>
  <c r="AK3" i="1" s="1"/>
  <c r="AD3" i="1"/>
  <c r="U3" i="1"/>
  <c r="BF2" i="1"/>
  <c r="BC2" i="1"/>
  <c r="AX2" i="1"/>
  <c r="AT2" i="1"/>
  <c r="AQ2" i="1"/>
  <c r="AO2" i="1"/>
  <c r="AI2" i="1"/>
  <c r="AJ2" i="1" s="1"/>
  <c r="AD2" i="1"/>
  <c r="AE2" i="1" s="1"/>
  <c r="AG2" i="1" s="1"/>
  <c r="U2" i="1"/>
  <c r="AK12" i="1" l="1"/>
  <c r="AV12" i="1" s="1"/>
  <c r="AK2" i="1"/>
  <c r="AK4" i="1"/>
  <c r="AV4" i="1" s="1"/>
  <c r="AU7" i="1"/>
  <c r="AK15" i="1"/>
  <c r="AK13" i="1"/>
  <c r="AK5" i="1"/>
  <c r="AU6" i="1"/>
  <c r="AK8" i="1"/>
  <c r="AV8" i="1" s="1"/>
  <c r="AW8" i="1" s="1"/>
  <c r="AU3" i="1"/>
  <c r="AV3" i="1" s="1"/>
  <c r="AU5" i="1"/>
  <c r="AU11" i="1"/>
  <c r="AV11" i="1" s="1"/>
  <c r="AU13" i="1"/>
  <c r="AV13" i="1" s="1"/>
  <c r="AU14" i="1"/>
  <c r="AU2" i="1"/>
  <c r="AV2" i="1" s="1"/>
  <c r="AK9" i="1"/>
  <c r="AV9" i="1" s="1"/>
  <c r="AU10" i="1"/>
  <c r="AV10" i="1" s="1"/>
  <c r="AK14" i="1"/>
  <c r="AV14" i="1" s="1"/>
  <c r="BE14" i="1" s="1"/>
  <c r="AU15" i="1"/>
  <c r="AV15" i="1" s="1"/>
  <c r="BE8" i="1"/>
  <c r="BE4" i="1"/>
  <c r="AW4" i="1"/>
  <c r="AK7" i="1"/>
  <c r="BE12" i="1"/>
  <c r="AW12" i="1"/>
  <c r="AK6" i="1"/>
  <c r="AV6" i="1" s="1"/>
  <c r="AW14" i="1"/>
  <c r="AK16" i="1"/>
  <c r="AV16" i="1" s="1"/>
  <c r="AW10" i="1" l="1"/>
  <c r="BE10" i="1"/>
  <c r="AV7" i="1"/>
  <c r="AW13" i="1"/>
  <c r="BE13" i="1"/>
  <c r="AW11" i="1"/>
  <c r="BE11" i="1"/>
  <c r="AW15" i="1"/>
  <c r="BE15" i="1"/>
  <c r="BE2" i="1"/>
  <c r="AW2" i="1"/>
  <c r="AW3" i="1"/>
  <c r="BE3" i="1"/>
  <c r="AV5" i="1"/>
  <c r="AW9" i="1"/>
  <c r="BE9" i="1"/>
  <c r="BE16" i="1"/>
  <c r="AW16" i="1"/>
  <c r="BE6" i="1"/>
  <c r="AW6" i="1"/>
  <c r="AW7" i="1"/>
  <c r="BE7" i="1"/>
  <c r="AW5" i="1" l="1"/>
  <c r="BE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<sst xmlns="http://schemas.openxmlformats.org/spreadsheetml/2006/main" count="283" uniqueCount="116">
  <si>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</si>
  <si>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</si>
  <si>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</si>
  <si>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</si>
  <si>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</si>
  <si>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</si>
  <si>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</si>
  <si>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</si>
  <si>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</si>
  <si>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</si>
  <si>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</si>
  <si>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</si>
  <si>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</si>
  <si>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</si>
  <si>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</si>
  <si>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</si>
  <si>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</si>
  <si>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</si>
  <si>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</si>
  <si>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</si>
  <si>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</si>
  <si>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</si>
  <si>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</si>
  <si>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</si>
  <si>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</si>
  <si>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</si>
  <si>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</si>
  <si>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</si>
  <si>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</si>
  <si>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</si>
  <si>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</si>
  <si>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</si>
  <si>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</si>
  <si>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</si>
  <si>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</si>
  <si>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</si>
  <si>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</si>
  <si>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</si>
  <si>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</si>
  <si>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</si>
  <si>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</si>
  <si>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</si>
  <si>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</si>
  <si>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</si>
  <si>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</si>
  <si>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</si>
  <si>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</si>
  <si>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</si>
  <si>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</si>
  <si>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</si>
  <si>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</si>
  <si>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Additional Customer Price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</si>
  <si>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</si>
  <si>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</si>
  <si>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</si>
  <si>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</si>
  <si>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</si>
  <si>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</si>
  <si>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05RL0039P-B</t>
    <phoneticPr fontId="0" type="noConversion"/>
  </si>
  <si>
    <t>Madison Park Essentials</t>
  </si>
  <si>
    <t>QUILT</t>
  </si>
  <si>
    <t>Delicate Floral</t>
    <phoneticPr fontId="0" type="noConversion"/>
  </si>
  <si>
    <t xml:space="preserve">100% Polyester Madison Park Essential Delicate Floral Quilt  Set </t>
    <phoneticPr fontId="0" type="noConversion"/>
  </si>
  <si>
    <t xml:space="preserve">Delicate Floral Quilt  Set </t>
    <phoneticPr fontId="0" type="noConversion"/>
  </si>
  <si>
    <t xml:space="preserve">Quit/sham face: 100% Polyester 75gram micro fiber printed with quilting.back: 75gram micro fiber solid. Filling: 120gram polyfill  </t>
    <phoneticPr fontId="9" type="noConversion"/>
  </si>
  <si>
    <t>100% Polyester printed</t>
    <phoneticPr fontId="0" type="noConversion"/>
  </si>
  <si>
    <t>Twin/Twin XL: 69x95" /20x26"+1/2" (1)</t>
    <phoneticPr fontId="9" type="noConversion"/>
  </si>
  <si>
    <t>PINK</t>
    <phoneticPr fontId="0" type="noConversion"/>
  </si>
  <si>
    <t>KL14-3846</t>
  </si>
  <si>
    <t>Piece</t>
  </si>
  <si>
    <t>Rolled</t>
  </si>
  <si>
    <t>9404.40.9022</t>
  </si>
  <si>
    <t>MD</t>
  </si>
  <si>
    <t>Full/Queen: 90x95"/20x26"+1/2" (2)</t>
    <phoneticPr fontId="9" type="noConversion"/>
  </si>
  <si>
    <t>PINK</t>
    <phoneticPr fontId="0" type="noConversion"/>
  </si>
  <si>
    <t>KL14-3847</t>
  </si>
  <si>
    <t>King/Cal King: 106x95"/20x36"+1/2" (2)</t>
    <phoneticPr fontId="9" type="noConversion"/>
  </si>
  <si>
    <t>KL14-3848</t>
  </si>
  <si>
    <r>
      <t>02FQ0004P1</t>
    </r>
    <r>
      <rPr>
        <sz val="11"/>
        <rFont val="宋体"/>
        <family val="3"/>
        <charset val="134"/>
      </rPr>
      <t>-</t>
    </r>
    <r>
      <rPr>
        <sz val="11"/>
        <rFont val="Calibri"/>
        <family val="2"/>
      </rPr>
      <t>B</t>
    </r>
  </si>
  <si>
    <t>Ogee Leaf</t>
    <phoneticPr fontId="0" type="noConversion"/>
  </si>
  <si>
    <t xml:space="preserve">100% Polyester Madison Park Essential Ogee Leaf Quilt  Set </t>
    <phoneticPr fontId="0" type="noConversion"/>
  </si>
  <si>
    <t xml:space="preserve">Ogee Leaf Quilt  Set </t>
    <phoneticPr fontId="0" type="noConversion"/>
  </si>
  <si>
    <t>SAGE</t>
    <phoneticPr fontId="0" type="noConversion"/>
  </si>
  <si>
    <t>KL14-3849</t>
  </si>
  <si>
    <t xml:space="preserve">100% Polyester Madison Park Essential Ogee Leaf Quilt  Set </t>
    <phoneticPr fontId="0" type="noConversion"/>
  </si>
  <si>
    <t>KL14-3850</t>
  </si>
  <si>
    <t>KL14-3851</t>
  </si>
  <si>
    <t>99DL2292P2-F</t>
    <phoneticPr fontId="0" type="noConversion"/>
  </si>
  <si>
    <t>Painted Leaves</t>
    <phoneticPr fontId="0" type="noConversion"/>
  </si>
  <si>
    <t xml:space="preserve">100% Polyester Madison Park Essential Painted Leaves Quilt  Set </t>
    <phoneticPr fontId="0" type="noConversion"/>
  </si>
  <si>
    <t xml:space="preserve">Painted Leaves Quilt  Set </t>
    <phoneticPr fontId="0" type="noConversion"/>
  </si>
  <si>
    <t>PURPLE</t>
    <phoneticPr fontId="0" type="noConversion"/>
  </si>
  <si>
    <t>KL14-3852</t>
  </si>
  <si>
    <t xml:space="preserve">100% Polyester Madison Park Essential Painted Leaves Quilt  Set </t>
    <phoneticPr fontId="0" type="noConversion"/>
  </si>
  <si>
    <t>KL14-3853</t>
  </si>
  <si>
    <t>Painted Leaves</t>
    <phoneticPr fontId="0" type="noConversion"/>
  </si>
  <si>
    <t>KL14-3854</t>
  </si>
  <si>
    <t>36ZS0264P2-A</t>
    <phoneticPr fontId="0" type="noConversion"/>
  </si>
  <si>
    <t>Botantical Patch</t>
    <phoneticPr fontId="0" type="noConversion"/>
  </si>
  <si>
    <t xml:space="preserve">100% Polyester Madison Park Essential Botantical Patch Quilt  Set </t>
    <phoneticPr fontId="0" type="noConversion"/>
  </si>
  <si>
    <t xml:space="preserve">Botantical Patch Quilt  Set </t>
    <phoneticPr fontId="0" type="noConversion"/>
  </si>
  <si>
    <t>BLUE</t>
    <phoneticPr fontId="0" type="noConversion"/>
  </si>
  <si>
    <t>KL14-3855</t>
  </si>
  <si>
    <t xml:space="preserve">Quit/sham face: 100% Polyester 75gram micro fiber printed with quilting.back: 75gram micro fiber solid. Filling: 120gram polyfill  </t>
    <phoneticPr fontId="9" type="noConversion"/>
  </si>
  <si>
    <t>Full/Queen: 90x95"/20x26"+1/2" (2)</t>
    <phoneticPr fontId="9" type="noConversion"/>
  </si>
  <si>
    <t>KL14-3856</t>
  </si>
  <si>
    <t>BLUE</t>
    <phoneticPr fontId="0" type="noConversion"/>
  </si>
  <si>
    <t>KL14-3857</t>
  </si>
  <si>
    <t>36AV5013P-B</t>
    <phoneticPr fontId="0" type="noConversion"/>
  </si>
  <si>
    <t xml:space="preserve">Soft Vine Stripe </t>
    <phoneticPr fontId="0" type="noConversion"/>
  </si>
  <si>
    <t xml:space="preserve">100% Polyester Madison Park Essential Soft Vine Stripe Quilt  Set </t>
    <phoneticPr fontId="0" type="noConversion"/>
  </si>
  <si>
    <t xml:space="preserve">Soft Vine Stripe Quilt  Set </t>
    <phoneticPr fontId="0" type="noConversion"/>
  </si>
  <si>
    <t>GRAY</t>
    <phoneticPr fontId="0" type="noConversion"/>
  </si>
  <si>
    <t>KL14-3858</t>
  </si>
  <si>
    <t>KL14-3859</t>
  </si>
  <si>
    <t>KL14-3860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</si>
</sst>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.0%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theme="1"/>
      <name val="宋体"/>
      <family val="2"/>
      <scheme val="minor"/>
    </font>
    <font>
      <b/>
      <sz val="11"/>
      <color rgb="FFFF0000"/>
      <name val="Calibri"/>
      <family val="2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177" fontId="7" fillId="2" borderId="2" xfId="2" applyNumberFormat="1" applyFont="1" applyFill="1" applyBorder="1" applyAlignment="1">
      <alignment wrapText="1"/>
    </xf>
    <xf numFmtId="177" fontId="4" fillId="6" borderId="1" xfId="0" applyNumberFormat="1" applyFont="1" applyFill="1" applyBorder="1" applyAlignment="1">
      <alignment horizontal="center" wrapText="1"/>
    </xf>
    <xf numFmtId="177" fontId="4" fillId="2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8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7" fontId="7" fillId="5" borderId="2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7" fontId="8" fillId="7" borderId="2" xfId="2" applyNumberFormat="1" applyFont="1" applyFill="1" applyBorder="1" applyAlignment="1">
      <alignment wrapText="1"/>
    </xf>
    <xf numFmtId="177" fontId="8" fillId="3" borderId="1" xfId="2" applyNumberFormat="1" applyFont="1" applyFill="1" applyBorder="1" applyAlignment="1">
      <alignment wrapText="1"/>
    </xf>
    <xf numFmtId="177" fontId="4" fillId="3" borderId="2" xfId="0" applyNumberFormat="1" applyFont="1" applyFill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3" applyFont="1" applyBorder="1" applyAlignment="1" applyProtection="1">
      <alignment horizontal="left" wrapText="1"/>
      <protection locked="0"/>
    </xf>
    <xf numFmtId="0" fontId="0" fillId="0" borderId="2" xfId="0" applyBorder="1"/>
    <xf numFmtId="0" fontId="1" fillId="0" borderId="1" xfId="0" applyFont="1" applyBorder="1" applyAlignment="1" applyProtection="1">
      <alignment wrapText="1"/>
      <protection locked="0"/>
    </xf>
    <xf numFmtId="0" fontId="1" fillId="0" borderId="2" xfId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1" fillId="0" borderId="2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179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81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  <xf numFmtId="177" fontId="10" fillId="0" borderId="2" xfId="0" applyNumberFormat="1" applyFont="1" applyBorder="1" applyAlignment="1">
      <alignment wrapText="1"/>
    </xf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样式 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6"/>
  <sheetViews>
    <sheetView tabSelected="1" zoomScale="83" zoomScaleNormal="83" workbookViewId="0">
      <selection activeCell="I4" sqref="I4"/>
    </sheetView>
  </sheetViews>
  <sheetFormatPr defaultColWidth="9.140625" defaultRowHeight="15" x14ac:dyDescent="0.25"/>
  <cols>
    <col min="1" max="1" width="10.140625" style="1" customWidth="1"/>
    <col min="2" max="2" width="13.85546875" style="2" customWidth="1"/>
    <col min="3" max="3" width="8.42578125" style="2" customWidth="1"/>
    <col min="4" max="4" width="11.5703125" style="2" customWidth="1"/>
    <col min="5" max="5" width="11.140625" style="2" customWidth="1"/>
    <col min="6" max="6" width="11.28515625" style="2" customWidth="1"/>
    <col min="7" max="7" width="7.5703125" style="2" customWidth="1"/>
    <col min="8" max="8" width="24.28515625" style="2" customWidth="1"/>
    <col min="9" max="9" width="13.42578125" style="2" customWidth="1"/>
    <col min="10" max="10" width="40.42578125" style="2" customWidth="1"/>
    <col min="11" max="11" width="8.42578125" style="3" customWidth="1"/>
    <col min="12" max="12" width="14.28515625" style="2" customWidth="1"/>
    <col min="13" max="14" width="6.140625" style="2" customWidth="1"/>
    <col min="15" max="15" width="8.5703125" style="2" customWidth="1"/>
    <col min="16" max="16" width="10.7109375" style="2" customWidth="1"/>
    <col min="17" max="17" width="17.5703125" style="2" customWidth="1"/>
    <col min="18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2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0" customWidth="1"/>
    <col min="50" max="50" width="10.42578125" style="6" customWidth="1"/>
    <col min="51" max="51" width="12.28515625" style="6" customWidth="1"/>
    <col min="52" max="52" width="12.85546875" style="6" customWidth="1"/>
    <col min="53" max="53" width="11.42578125" style="6" customWidth="1"/>
    <col min="54" max="55" width="12.140625" style="10" customWidth="1"/>
    <col min="56" max="56" width="12.140625" style="6" customWidth="1"/>
    <col min="57" max="57" width="12.28515625" style="2" customWidth="1"/>
    <col min="58" max="58" width="13.8554687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7" t="s">
        <v>52</v>
      </c>
      <c r="BB1" s="37" t="s">
        <v>53</v>
      </c>
      <c r="BC1" s="33" t="s">
        <v>54</v>
      </c>
      <c r="BD1" s="13" t="s">
        <v>55</v>
      </c>
      <c r="BE1" s="38" t="s">
        <v>56</v>
      </c>
      <c r="BF1" s="38" t="s">
        <v>57</v>
      </c>
      <c r="BH1" s="2"/>
      <c r="BI1" s="2"/>
    </row>
    <row r="2" spans="1:61" ht="42.95" customHeight="1" x14ac:dyDescent="0.25">
      <c r="A2" s="39">
        <v>1</v>
      </c>
      <c r="B2" s="40"/>
      <c r="C2" s="41" t="s">
        <v>58</v>
      </c>
      <c r="D2" s="42" t="s">
        <v>59</v>
      </c>
      <c r="E2" s="43"/>
      <c r="F2" s="43" t="s">
        <v>60</v>
      </c>
      <c r="G2" s="41" t="s">
        <v>61</v>
      </c>
      <c r="H2" s="42" t="s">
        <v>62</v>
      </c>
      <c r="I2" s="44" t="s">
        <v>63</v>
      </c>
      <c r="J2" s="42" t="s">
        <v>64</v>
      </c>
      <c r="K2" s="45" t="s">
        <v>65</v>
      </c>
      <c r="L2" s="44" t="s">
        <v>66</v>
      </c>
      <c r="M2" s="41" t="s">
        <v>67</v>
      </c>
      <c r="N2" s="40"/>
      <c r="O2" s="40"/>
      <c r="P2" s="46" t="s">
        <v>68</v>
      </c>
      <c r="Q2" s="40"/>
      <c r="R2" s="40" t="s">
        <v>69</v>
      </c>
      <c r="S2" s="47">
        <v>41.8</v>
      </c>
      <c r="T2" s="48">
        <v>8.1</v>
      </c>
      <c r="U2" s="49">
        <f t="shared" ref="U2:U16" si="0">IF(ISERROR(S2/T2),"",S2/T2)</f>
        <v>5.1604938271604937</v>
      </c>
      <c r="V2" s="50">
        <v>5.16</v>
      </c>
      <c r="W2" s="12"/>
      <c r="X2" s="40" t="s">
        <v>70</v>
      </c>
      <c r="Y2" s="51">
        <v>40</v>
      </c>
      <c r="Z2" s="51">
        <v>36</v>
      </c>
      <c r="AA2" s="51">
        <v>18</v>
      </c>
      <c r="AB2" s="52">
        <v>5</v>
      </c>
      <c r="AC2" s="11">
        <v>2</v>
      </c>
      <c r="AD2" s="53">
        <f t="shared" ref="AD2:AD16" si="1">IF(Y2="","",Y2*Z2*AA2/1000000)</f>
        <v>2.5919999999999999E-2</v>
      </c>
      <c r="AE2" s="54">
        <f t="shared" ref="AE2:AE16" si="2">IF(AC2="","",65/AD2*AC2)</f>
        <v>5015.4320987654328</v>
      </c>
      <c r="AF2" s="40">
        <v>3300</v>
      </c>
      <c r="AG2" s="55">
        <f t="shared" ref="AG2:AG16" si="3">IF(ISERROR(AF2/AE2),"",AF2/AE2)</f>
        <v>0.65796923076923064</v>
      </c>
      <c r="AH2" s="40" t="s">
        <v>71</v>
      </c>
      <c r="AI2" s="56">
        <f t="shared" ref="AI2:AI16" si="4">12.8%+30%</f>
        <v>0.42799999999999999</v>
      </c>
      <c r="AJ2" s="55">
        <f>IF(ISERROR(V2*AI2),"",V2*AI2)</f>
        <v>2.2084800000000002</v>
      </c>
      <c r="AK2" s="55">
        <f t="shared" ref="AK2:AK16" si="5">IF(ISERROR(V2+AG2+AJ2),"",V2+AG2+AJ2)</f>
        <v>8.0264492307692308</v>
      </c>
      <c r="AL2" s="57">
        <v>0</v>
      </c>
      <c r="AM2" s="55">
        <v>0</v>
      </c>
      <c r="AN2" s="57">
        <v>0.11749999999999999</v>
      </c>
      <c r="AO2" s="55">
        <f t="shared" ref="AO2:AO16" si="6">IF(ISERROR(AY2*AN2),"",AY2*AN2)</f>
        <v>1.6309</v>
      </c>
      <c r="AP2" s="57">
        <v>0</v>
      </c>
      <c r="AQ2" s="55">
        <f t="shared" ref="AQ2:AQ16" si="7">IF(ISERROR(AY2*AP2),"",AY2*AP2)</f>
        <v>0</v>
      </c>
      <c r="AR2" s="40" t="s">
        <v>72</v>
      </c>
      <c r="AS2" s="57">
        <v>0.04</v>
      </c>
      <c r="AT2" s="55">
        <f>IF(ISERROR(AY2*AS2),"",AY2*AS2)</f>
        <v>0.55520000000000003</v>
      </c>
      <c r="AU2" s="55">
        <f>IF(ISERROR(AM2+AO2+AQ2+AT2),"",AM2+AO2+AQ2+AT2)</f>
        <v>2.1861000000000002</v>
      </c>
      <c r="AV2" s="55">
        <f t="shared" ref="AV2:AV16" si="8">IF(ISERROR(AK2+AU2),"",AK2+AU2)</f>
        <v>10.21254923076923</v>
      </c>
      <c r="AW2" s="58">
        <f>IF(ISERROR((AY2-AV2)/AY2),"",(AY2-AV2)/AY2)</f>
        <v>0.26422555974285089</v>
      </c>
      <c r="AX2" s="55">
        <f>IF(BB2="","",BA2*(1-BB2))</f>
        <v>13.882222999999998</v>
      </c>
      <c r="AY2" s="59">
        <v>13.88</v>
      </c>
      <c r="AZ2" s="12"/>
      <c r="BA2" s="12">
        <v>49.99</v>
      </c>
      <c r="BB2" s="57">
        <v>0.72230000000000005</v>
      </c>
      <c r="BC2" s="58">
        <f>IF(ISERROR((BA2-AY2)/BA2),"",(BA2-AY2)/BA2)</f>
        <v>0.72234446889377868</v>
      </c>
      <c r="BD2" s="11">
        <v>1346</v>
      </c>
      <c r="BE2" s="55">
        <f>IF(ISERROR(AV2*BD2),"",AV2*BD2)</f>
        <v>13746.091264615385</v>
      </c>
      <c r="BF2" s="55">
        <f>IF(ISERROR(AY2*BD2),"",AY2*BD2)</f>
        <v>18682.48</v>
      </c>
      <c r="BH2" s="2"/>
      <c r="BI2" s="2"/>
    </row>
    <row r="3" spans="1:61" ht="42.95" customHeight="1" x14ac:dyDescent="0.25">
      <c r="A3" s="39">
        <v>2</v>
      </c>
      <c r="B3" s="40"/>
      <c r="C3" s="41" t="s">
        <v>58</v>
      </c>
      <c r="D3" s="42" t="s">
        <v>59</v>
      </c>
      <c r="E3" s="43"/>
      <c r="F3" s="43" t="s">
        <v>60</v>
      </c>
      <c r="G3" s="41" t="s">
        <v>61</v>
      </c>
      <c r="H3" s="42" t="s">
        <v>62</v>
      </c>
      <c r="I3" s="44" t="s">
        <v>63</v>
      </c>
      <c r="J3" s="42" t="s">
        <v>64</v>
      </c>
      <c r="K3" s="45" t="s">
        <v>65</v>
      </c>
      <c r="L3" s="44" t="s">
        <v>73</v>
      </c>
      <c r="M3" s="41" t="s">
        <v>74</v>
      </c>
      <c r="N3" s="40"/>
      <c r="O3" s="40"/>
      <c r="P3" s="46" t="s">
        <v>75</v>
      </c>
      <c r="Q3" s="40"/>
      <c r="R3" s="40" t="s">
        <v>69</v>
      </c>
      <c r="S3" s="47">
        <v>56.6</v>
      </c>
      <c r="T3" s="48">
        <v>8.1</v>
      </c>
      <c r="U3" s="49">
        <f t="shared" si="0"/>
        <v>6.9876543209876552</v>
      </c>
      <c r="V3" s="50">
        <v>6.99</v>
      </c>
      <c r="W3" s="12"/>
      <c r="X3" s="40" t="s">
        <v>70</v>
      </c>
      <c r="Y3" s="51">
        <v>44</v>
      </c>
      <c r="Z3" s="51">
        <v>41</v>
      </c>
      <c r="AA3" s="51">
        <v>21</v>
      </c>
      <c r="AB3" s="52">
        <v>5</v>
      </c>
      <c r="AC3" s="11">
        <v>2</v>
      </c>
      <c r="AD3" s="53">
        <f t="shared" si="1"/>
        <v>3.7884000000000001E-2</v>
      </c>
      <c r="AE3" s="54">
        <f t="shared" si="2"/>
        <v>3431.5278217717241</v>
      </c>
      <c r="AF3" s="40">
        <v>3300</v>
      </c>
      <c r="AG3" s="55">
        <f t="shared" si="3"/>
        <v>0.96167076923076922</v>
      </c>
      <c r="AH3" s="40" t="s">
        <v>71</v>
      </c>
      <c r="AI3" s="56">
        <f t="shared" si="4"/>
        <v>0.42799999999999999</v>
      </c>
      <c r="AJ3" s="55">
        <f t="shared" ref="AJ3:AJ16" si="9">IF(ISERROR(V3*AI3),"",V3*AI3)</f>
        <v>2.9917199999999999</v>
      </c>
      <c r="AK3" s="55">
        <f t="shared" si="5"/>
        <v>10.943390769230771</v>
      </c>
      <c r="AL3" s="57">
        <v>0</v>
      </c>
      <c r="AM3" s="55">
        <v>0</v>
      </c>
      <c r="AN3" s="57">
        <v>0.11749999999999999</v>
      </c>
      <c r="AO3" s="55">
        <f t="shared" si="6"/>
        <v>2.0456749999999997</v>
      </c>
      <c r="AP3" s="57">
        <v>0</v>
      </c>
      <c r="AQ3" s="55">
        <f t="shared" si="7"/>
        <v>0</v>
      </c>
      <c r="AR3" s="40" t="s">
        <v>72</v>
      </c>
      <c r="AS3" s="57">
        <v>0.04</v>
      </c>
      <c r="AT3" s="55">
        <f t="shared" ref="AT3:AT16" si="10">IF(ISERROR(AY3*AS3),"",AY3*AS3)</f>
        <v>0.69640000000000002</v>
      </c>
      <c r="AU3" s="55">
        <f t="shared" ref="AU3:AU16" si="11">IF(ISERROR(AM3+AO3+AQ3+AT3),"",AM3+AO3+AQ3+AT3)</f>
        <v>2.7420749999999998</v>
      </c>
      <c r="AV3" s="55">
        <f t="shared" si="8"/>
        <v>13.68546576923077</v>
      </c>
      <c r="AW3" s="58">
        <f t="shared" ref="AW3:AW16" si="12">IF(ISERROR((AY3-AV3)/AY3),"",(AY3-AV3)/AY3)</f>
        <v>0.21393074272080584</v>
      </c>
      <c r="AX3" s="55">
        <f>IF(BB3="","",BA3*(1-BB3))</f>
        <v>17.409098</v>
      </c>
      <c r="AY3" s="59">
        <v>17.41</v>
      </c>
      <c r="AZ3" s="12"/>
      <c r="BA3" s="12">
        <v>59.99</v>
      </c>
      <c r="BB3" s="57">
        <v>0.70979999999999999</v>
      </c>
      <c r="BC3" s="58">
        <f>IF(ISERROR((BA3-AY3)/BA3),"",(BA3-AY3)/BA3)</f>
        <v>0.70978496416069337</v>
      </c>
      <c r="BD3" s="11">
        <v>2652</v>
      </c>
      <c r="BE3" s="55">
        <f t="shared" ref="BE3:BE16" si="13">IF(ISERROR(AV3*BD3),"",AV3*BD3)</f>
        <v>36293.855220000005</v>
      </c>
      <c r="BF3" s="55">
        <f t="shared" ref="BF3:BF16" si="14">IF(ISERROR(AY3*BD3),"",AY3*BD3)</f>
        <v>46171.32</v>
      </c>
      <c r="BH3" s="2"/>
      <c r="BI3" s="2"/>
    </row>
    <row r="4" spans="1:61" ht="42.95" customHeight="1" x14ac:dyDescent="0.25">
      <c r="A4" s="39">
        <v>3</v>
      </c>
      <c r="B4" s="40"/>
      <c r="C4" s="41" t="s">
        <v>58</v>
      </c>
      <c r="D4" s="42" t="s">
        <v>59</v>
      </c>
      <c r="E4" s="43"/>
      <c r="F4" s="43" t="s">
        <v>60</v>
      </c>
      <c r="G4" s="41" t="s">
        <v>61</v>
      </c>
      <c r="H4" s="42" t="s">
        <v>62</v>
      </c>
      <c r="I4" s="44" t="s">
        <v>63</v>
      </c>
      <c r="J4" s="42" t="s">
        <v>64</v>
      </c>
      <c r="K4" s="45" t="s">
        <v>65</v>
      </c>
      <c r="L4" s="44" t="s">
        <v>76</v>
      </c>
      <c r="M4" s="41" t="s">
        <v>74</v>
      </c>
      <c r="N4" s="40"/>
      <c r="O4" s="40"/>
      <c r="P4" s="46" t="s">
        <v>77</v>
      </c>
      <c r="Q4" s="40"/>
      <c r="R4" s="40" t="s">
        <v>69</v>
      </c>
      <c r="S4" s="47">
        <v>65.5</v>
      </c>
      <c r="T4" s="48">
        <v>8.1</v>
      </c>
      <c r="U4" s="49">
        <f t="shared" si="0"/>
        <v>8.0864197530864192</v>
      </c>
      <c r="V4" s="50">
        <v>8.09</v>
      </c>
      <c r="W4" s="12"/>
      <c r="X4" s="40" t="s">
        <v>70</v>
      </c>
      <c r="Y4" s="51">
        <v>50</v>
      </c>
      <c r="Z4" s="51">
        <v>41</v>
      </c>
      <c r="AA4" s="51">
        <v>23</v>
      </c>
      <c r="AB4" s="52">
        <v>5</v>
      </c>
      <c r="AC4" s="11">
        <v>2</v>
      </c>
      <c r="AD4" s="53">
        <f t="shared" si="1"/>
        <v>4.7149999999999997E-2</v>
      </c>
      <c r="AE4" s="54">
        <f t="shared" si="2"/>
        <v>2757.1580063626725</v>
      </c>
      <c r="AF4" s="40">
        <v>3300</v>
      </c>
      <c r="AG4" s="55">
        <f t="shared" si="3"/>
        <v>1.1968846153846153</v>
      </c>
      <c r="AH4" s="40" t="s">
        <v>71</v>
      </c>
      <c r="AI4" s="56">
        <f t="shared" si="4"/>
        <v>0.42799999999999999</v>
      </c>
      <c r="AJ4" s="55">
        <f t="shared" si="9"/>
        <v>3.46252</v>
      </c>
      <c r="AK4" s="55">
        <f t="shared" si="5"/>
        <v>12.749404615384615</v>
      </c>
      <c r="AL4" s="57">
        <v>0</v>
      </c>
      <c r="AM4" s="55">
        <v>0</v>
      </c>
      <c r="AN4" s="57">
        <v>0.11749999999999999</v>
      </c>
      <c r="AO4" s="55">
        <f t="shared" si="6"/>
        <v>2.337075</v>
      </c>
      <c r="AP4" s="57">
        <v>0</v>
      </c>
      <c r="AQ4" s="55">
        <f t="shared" si="7"/>
        <v>0</v>
      </c>
      <c r="AR4" s="40" t="s">
        <v>72</v>
      </c>
      <c r="AS4" s="57">
        <v>0.04</v>
      </c>
      <c r="AT4" s="55">
        <f t="shared" si="10"/>
        <v>0.79560000000000008</v>
      </c>
      <c r="AU4" s="55">
        <f t="shared" si="11"/>
        <v>3.1326749999999999</v>
      </c>
      <c r="AV4" s="55">
        <f t="shared" si="8"/>
        <v>15.882079615384615</v>
      </c>
      <c r="AW4" s="58">
        <f t="shared" si="12"/>
        <v>0.20150429284139693</v>
      </c>
      <c r="AX4" s="55">
        <f>IF(BB4="","",BA4*(1-BB4))</f>
        <v>19.891158000000001</v>
      </c>
      <c r="AY4" s="59">
        <v>19.89</v>
      </c>
      <c r="AZ4" s="12"/>
      <c r="BA4" s="12">
        <v>69.989999999999995</v>
      </c>
      <c r="BB4" s="57">
        <v>0.71579999999999999</v>
      </c>
      <c r="BC4" s="58">
        <f>IF(ISERROR((BA4-AY4)/BA4),"",(BA4-AY4)/BA4)</f>
        <v>0.71581654522074578</v>
      </c>
      <c r="BD4" s="11">
        <v>2158</v>
      </c>
      <c r="BE4" s="55">
        <f t="shared" si="13"/>
        <v>34273.52781</v>
      </c>
      <c r="BF4" s="55">
        <f t="shared" si="14"/>
        <v>42922.62</v>
      </c>
      <c r="BH4" s="2"/>
      <c r="BI4" s="2"/>
    </row>
    <row r="5" spans="1:61" ht="42.95" customHeight="1" x14ac:dyDescent="0.25">
      <c r="A5" s="39"/>
      <c r="B5" s="40"/>
      <c r="C5" s="41" t="s">
        <v>78</v>
      </c>
      <c r="D5" s="42" t="s">
        <v>59</v>
      </c>
      <c r="E5" s="43"/>
      <c r="F5" s="43" t="s">
        <v>60</v>
      </c>
      <c r="G5" s="41" t="s">
        <v>79</v>
      </c>
      <c r="H5" s="42" t="s">
        <v>80</v>
      </c>
      <c r="I5" s="44" t="s">
        <v>81</v>
      </c>
      <c r="J5" s="42" t="s">
        <v>64</v>
      </c>
      <c r="K5" s="45" t="s">
        <v>65</v>
      </c>
      <c r="L5" s="44" t="s">
        <v>66</v>
      </c>
      <c r="M5" s="41" t="s">
        <v>82</v>
      </c>
      <c r="N5" s="40"/>
      <c r="O5" s="40"/>
      <c r="P5" s="46" t="s">
        <v>83</v>
      </c>
      <c r="Q5" s="40"/>
      <c r="R5" s="40" t="s">
        <v>69</v>
      </c>
      <c r="S5" s="47">
        <v>41.8</v>
      </c>
      <c r="T5" s="48">
        <v>8.1</v>
      </c>
      <c r="U5" s="49">
        <f t="shared" si="0"/>
        <v>5.1604938271604937</v>
      </c>
      <c r="V5" s="50">
        <v>5.16</v>
      </c>
      <c r="W5" s="12"/>
      <c r="X5" s="40" t="s">
        <v>70</v>
      </c>
      <c r="Y5" s="51">
        <v>40</v>
      </c>
      <c r="Z5" s="51">
        <v>36</v>
      </c>
      <c r="AA5" s="51">
        <v>18</v>
      </c>
      <c r="AB5" s="52">
        <v>5</v>
      </c>
      <c r="AC5" s="11">
        <v>2</v>
      </c>
      <c r="AD5" s="53">
        <f t="shared" si="1"/>
        <v>2.5919999999999999E-2</v>
      </c>
      <c r="AE5" s="54">
        <f t="shared" si="2"/>
        <v>5015.4320987654328</v>
      </c>
      <c r="AF5" s="40">
        <v>3300</v>
      </c>
      <c r="AG5" s="55">
        <f t="shared" si="3"/>
        <v>0.65796923076923064</v>
      </c>
      <c r="AH5" s="40" t="s">
        <v>71</v>
      </c>
      <c r="AI5" s="56">
        <f t="shared" si="4"/>
        <v>0.42799999999999999</v>
      </c>
      <c r="AJ5" s="55">
        <f t="shared" si="9"/>
        <v>2.2084800000000002</v>
      </c>
      <c r="AK5" s="55">
        <f t="shared" si="5"/>
        <v>8.0264492307692308</v>
      </c>
      <c r="AL5" s="57">
        <v>0</v>
      </c>
      <c r="AM5" s="55">
        <v>0</v>
      </c>
      <c r="AN5" s="57">
        <v>0.11749999999999999</v>
      </c>
      <c r="AO5" s="55">
        <f t="shared" si="6"/>
        <v>1.6309</v>
      </c>
      <c r="AP5" s="57">
        <v>0</v>
      </c>
      <c r="AQ5" s="55">
        <f t="shared" si="7"/>
        <v>0</v>
      </c>
      <c r="AR5" s="40" t="s">
        <v>72</v>
      </c>
      <c r="AS5" s="57">
        <v>0.04</v>
      </c>
      <c r="AT5" s="55">
        <f t="shared" si="10"/>
        <v>0.55520000000000003</v>
      </c>
      <c r="AU5" s="55">
        <f t="shared" si="11"/>
        <v>2.1861000000000002</v>
      </c>
      <c r="AV5" s="55">
        <f t="shared" si="8"/>
        <v>10.21254923076923</v>
      </c>
      <c r="AW5" s="58">
        <f t="shared" si="12"/>
        <v>0.26422555974285089</v>
      </c>
      <c r="AX5" s="55">
        <f t="shared" ref="AX5:AX16" si="15">IF(BB5="","",BA5*(1-BB5))</f>
        <v>13.882222999999998</v>
      </c>
      <c r="AY5" s="59">
        <v>13.88</v>
      </c>
      <c r="AZ5" s="12"/>
      <c r="BA5" s="12">
        <v>49.99</v>
      </c>
      <c r="BB5" s="57">
        <v>0.72230000000000005</v>
      </c>
      <c r="BC5" s="58">
        <f t="shared" ref="BC5:BC16" si="16">IF(ISERROR((BA5-AY5)/BA5),"",(BA5-AY5)/BA5)</f>
        <v>0.72234446889377868</v>
      </c>
      <c r="BD5" s="11">
        <v>1346</v>
      </c>
      <c r="BE5" s="55">
        <f t="shared" si="13"/>
        <v>13746.091264615385</v>
      </c>
      <c r="BF5" s="55">
        <f t="shared" si="14"/>
        <v>18682.48</v>
      </c>
      <c r="BH5" s="2"/>
      <c r="BI5" s="2"/>
    </row>
    <row r="6" spans="1:61" ht="42.95" customHeight="1" x14ac:dyDescent="0.25">
      <c r="A6" s="39">
        <v>5</v>
      </c>
      <c r="B6" s="40"/>
      <c r="C6" s="41" t="s">
        <v>78</v>
      </c>
      <c r="D6" s="42" t="s">
        <v>59</v>
      </c>
      <c r="E6" s="43"/>
      <c r="F6" s="43" t="s">
        <v>60</v>
      </c>
      <c r="G6" s="41" t="s">
        <v>79</v>
      </c>
      <c r="H6" s="42" t="s">
        <v>84</v>
      </c>
      <c r="I6" s="44" t="s">
        <v>81</v>
      </c>
      <c r="J6" s="42" t="s">
        <v>64</v>
      </c>
      <c r="K6" s="45" t="s">
        <v>65</v>
      </c>
      <c r="L6" s="44" t="s">
        <v>73</v>
      </c>
      <c r="M6" s="41" t="s">
        <v>82</v>
      </c>
      <c r="N6" s="40"/>
      <c r="O6" s="40"/>
      <c r="P6" s="46" t="s">
        <v>85</v>
      </c>
      <c r="Q6" s="40"/>
      <c r="R6" s="40" t="s">
        <v>69</v>
      </c>
      <c r="S6" s="47">
        <v>56.6</v>
      </c>
      <c r="T6" s="48">
        <v>8.1</v>
      </c>
      <c r="U6" s="49">
        <f t="shared" si="0"/>
        <v>6.9876543209876552</v>
      </c>
      <c r="V6" s="50">
        <v>6.99</v>
      </c>
      <c r="W6" s="12"/>
      <c r="X6" s="40" t="s">
        <v>70</v>
      </c>
      <c r="Y6" s="51">
        <v>44</v>
      </c>
      <c r="Z6" s="51">
        <v>41</v>
      </c>
      <c r="AA6" s="51">
        <v>21</v>
      </c>
      <c r="AB6" s="52">
        <v>5</v>
      </c>
      <c r="AC6" s="11">
        <v>2</v>
      </c>
      <c r="AD6" s="53">
        <f t="shared" si="1"/>
        <v>3.7884000000000001E-2</v>
      </c>
      <c r="AE6" s="54">
        <f t="shared" si="2"/>
        <v>3431.5278217717241</v>
      </c>
      <c r="AF6" s="40">
        <v>3300</v>
      </c>
      <c r="AG6" s="55">
        <f t="shared" si="3"/>
        <v>0.96167076923076922</v>
      </c>
      <c r="AH6" s="40" t="s">
        <v>71</v>
      </c>
      <c r="AI6" s="56">
        <f t="shared" si="4"/>
        <v>0.42799999999999999</v>
      </c>
      <c r="AJ6" s="55">
        <f t="shared" si="9"/>
        <v>2.9917199999999999</v>
      </c>
      <c r="AK6" s="55">
        <f t="shared" si="5"/>
        <v>10.943390769230771</v>
      </c>
      <c r="AL6" s="57">
        <v>0</v>
      </c>
      <c r="AM6" s="55">
        <v>0</v>
      </c>
      <c r="AN6" s="57">
        <v>0.11749999999999999</v>
      </c>
      <c r="AO6" s="55">
        <f t="shared" si="6"/>
        <v>2.0456749999999997</v>
      </c>
      <c r="AP6" s="57">
        <v>0</v>
      </c>
      <c r="AQ6" s="55">
        <f t="shared" si="7"/>
        <v>0</v>
      </c>
      <c r="AR6" s="40" t="s">
        <v>72</v>
      </c>
      <c r="AS6" s="57">
        <v>0.04</v>
      </c>
      <c r="AT6" s="55">
        <f t="shared" si="10"/>
        <v>0.69640000000000002</v>
      </c>
      <c r="AU6" s="55">
        <f t="shared" si="11"/>
        <v>2.7420749999999998</v>
      </c>
      <c r="AV6" s="55">
        <f t="shared" si="8"/>
        <v>13.68546576923077</v>
      </c>
      <c r="AW6" s="58">
        <f t="shared" si="12"/>
        <v>0.21393074272080584</v>
      </c>
      <c r="AX6" s="55">
        <f t="shared" si="15"/>
        <v>17.409098</v>
      </c>
      <c r="AY6" s="59">
        <v>17.41</v>
      </c>
      <c r="AZ6" s="12"/>
      <c r="BA6" s="12">
        <v>59.99</v>
      </c>
      <c r="BB6" s="57">
        <v>0.70979999999999999</v>
      </c>
      <c r="BC6" s="58">
        <f t="shared" si="16"/>
        <v>0.70978496416069337</v>
      </c>
      <c r="BD6" s="11">
        <v>2580</v>
      </c>
      <c r="BE6" s="55">
        <f t="shared" si="13"/>
        <v>35308.501684615389</v>
      </c>
      <c r="BF6" s="55">
        <f t="shared" si="14"/>
        <v>44917.8</v>
      </c>
      <c r="BH6" s="2"/>
      <c r="BI6" s="2"/>
    </row>
    <row r="7" spans="1:61" ht="42.95" customHeight="1" x14ac:dyDescent="0.25">
      <c r="A7" s="39">
        <v>6</v>
      </c>
      <c r="B7" s="40"/>
      <c r="C7" s="41" t="s">
        <v>78</v>
      </c>
      <c r="D7" s="42" t="s">
        <v>59</v>
      </c>
      <c r="E7" s="43"/>
      <c r="F7" s="43" t="s">
        <v>60</v>
      </c>
      <c r="G7" s="41" t="s">
        <v>79</v>
      </c>
      <c r="H7" s="42" t="s">
        <v>84</v>
      </c>
      <c r="I7" s="44" t="s">
        <v>81</v>
      </c>
      <c r="J7" s="42" t="s">
        <v>64</v>
      </c>
      <c r="K7" s="45" t="s">
        <v>65</v>
      </c>
      <c r="L7" s="44" t="s">
        <v>76</v>
      </c>
      <c r="M7" s="41" t="s">
        <v>82</v>
      </c>
      <c r="N7" s="40"/>
      <c r="O7" s="40"/>
      <c r="P7" s="46" t="s">
        <v>86</v>
      </c>
      <c r="Q7" s="40"/>
      <c r="R7" s="40" t="s">
        <v>69</v>
      </c>
      <c r="S7" s="47">
        <v>65.5</v>
      </c>
      <c r="T7" s="48">
        <v>8.1</v>
      </c>
      <c r="U7" s="49">
        <f t="shared" si="0"/>
        <v>8.0864197530864192</v>
      </c>
      <c r="V7" s="50">
        <v>8.09</v>
      </c>
      <c r="W7" s="12"/>
      <c r="X7" s="40" t="s">
        <v>70</v>
      </c>
      <c r="Y7" s="51">
        <v>50</v>
      </c>
      <c r="Z7" s="51">
        <v>41</v>
      </c>
      <c r="AA7" s="51">
        <v>23</v>
      </c>
      <c r="AB7" s="52">
        <v>5</v>
      </c>
      <c r="AC7" s="11">
        <v>2</v>
      </c>
      <c r="AD7" s="53">
        <f t="shared" si="1"/>
        <v>4.7149999999999997E-2</v>
      </c>
      <c r="AE7" s="54">
        <f t="shared" si="2"/>
        <v>2757.1580063626725</v>
      </c>
      <c r="AF7" s="40">
        <v>3300</v>
      </c>
      <c r="AG7" s="55">
        <f t="shared" si="3"/>
        <v>1.1968846153846153</v>
      </c>
      <c r="AH7" s="40" t="s">
        <v>71</v>
      </c>
      <c r="AI7" s="56">
        <f t="shared" si="4"/>
        <v>0.42799999999999999</v>
      </c>
      <c r="AJ7" s="55">
        <f t="shared" si="9"/>
        <v>3.46252</v>
      </c>
      <c r="AK7" s="55">
        <f t="shared" si="5"/>
        <v>12.749404615384615</v>
      </c>
      <c r="AL7" s="57">
        <v>0</v>
      </c>
      <c r="AM7" s="55">
        <v>0</v>
      </c>
      <c r="AN7" s="57">
        <v>0.11749999999999999</v>
      </c>
      <c r="AO7" s="55">
        <f t="shared" si="6"/>
        <v>2.337075</v>
      </c>
      <c r="AP7" s="57">
        <v>0</v>
      </c>
      <c r="AQ7" s="55">
        <f t="shared" si="7"/>
        <v>0</v>
      </c>
      <c r="AR7" s="40" t="s">
        <v>72</v>
      </c>
      <c r="AS7" s="57">
        <v>0.04</v>
      </c>
      <c r="AT7" s="55">
        <f t="shared" si="10"/>
        <v>0.79560000000000008</v>
      </c>
      <c r="AU7" s="55">
        <f t="shared" si="11"/>
        <v>3.1326749999999999</v>
      </c>
      <c r="AV7" s="55">
        <f t="shared" si="8"/>
        <v>15.882079615384615</v>
      </c>
      <c r="AW7" s="58">
        <f t="shared" si="12"/>
        <v>0.20150429284139693</v>
      </c>
      <c r="AX7" s="55">
        <f t="shared" si="15"/>
        <v>19.891158000000001</v>
      </c>
      <c r="AY7" s="59">
        <v>19.89</v>
      </c>
      <c r="AZ7" s="12"/>
      <c r="BA7" s="12">
        <v>69.989999999999995</v>
      </c>
      <c r="BB7" s="57">
        <v>0.71579999999999999</v>
      </c>
      <c r="BC7" s="58">
        <f t="shared" si="16"/>
        <v>0.71581654522074578</v>
      </c>
      <c r="BD7" s="11">
        <v>2086</v>
      </c>
      <c r="BE7" s="55">
        <f t="shared" si="13"/>
        <v>33130.018077692308</v>
      </c>
      <c r="BF7" s="55">
        <f t="shared" si="14"/>
        <v>41490.54</v>
      </c>
      <c r="BH7" s="2"/>
      <c r="BI7" s="2"/>
    </row>
    <row r="8" spans="1:61" ht="42.95" customHeight="1" x14ac:dyDescent="0.25">
      <c r="A8" s="39">
        <v>7</v>
      </c>
      <c r="B8" s="40"/>
      <c r="C8" s="41" t="s">
        <v>87</v>
      </c>
      <c r="D8" s="42" t="s">
        <v>59</v>
      </c>
      <c r="E8" s="43"/>
      <c r="F8" s="43" t="s">
        <v>60</v>
      </c>
      <c r="G8" s="41" t="s">
        <v>88</v>
      </c>
      <c r="H8" s="42" t="s">
        <v>89</v>
      </c>
      <c r="I8" s="44" t="s">
        <v>90</v>
      </c>
      <c r="J8" s="42" t="s">
        <v>64</v>
      </c>
      <c r="K8" s="45" t="s">
        <v>65</v>
      </c>
      <c r="L8" s="44" t="s">
        <v>66</v>
      </c>
      <c r="M8" s="41" t="s">
        <v>91</v>
      </c>
      <c r="N8" s="40"/>
      <c r="O8" s="40"/>
      <c r="P8" s="46" t="s">
        <v>92</v>
      </c>
      <c r="Q8" s="40"/>
      <c r="R8" s="40" t="s">
        <v>69</v>
      </c>
      <c r="S8" s="47">
        <v>41.8</v>
      </c>
      <c r="T8" s="48">
        <v>8.1</v>
      </c>
      <c r="U8" s="49">
        <f t="shared" si="0"/>
        <v>5.1604938271604937</v>
      </c>
      <c r="V8" s="50">
        <v>5.16</v>
      </c>
      <c r="W8" s="12"/>
      <c r="X8" s="40" t="s">
        <v>70</v>
      </c>
      <c r="Y8" s="51">
        <v>40</v>
      </c>
      <c r="Z8" s="51">
        <v>36</v>
      </c>
      <c r="AA8" s="51">
        <v>18</v>
      </c>
      <c r="AB8" s="52">
        <v>5</v>
      </c>
      <c r="AC8" s="11">
        <v>2</v>
      </c>
      <c r="AD8" s="53">
        <f t="shared" si="1"/>
        <v>2.5919999999999999E-2</v>
      </c>
      <c r="AE8" s="54">
        <f t="shared" si="2"/>
        <v>5015.4320987654328</v>
      </c>
      <c r="AF8" s="40">
        <v>3300</v>
      </c>
      <c r="AG8" s="55">
        <f t="shared" si="3"/>
        <v>0.65796923076923064</v>
      </c>
      <c r="AH8" s="40" t="s">
        <v>71</v>
      </c>
      <c r="AI8" s="56">
        <f t="shared" si="4"/>
        <v>0.42799999999999999</v>
      </c>
      <c r="AJ8" s="55">
        <f t="shared" si="9"/>
        <v>2.2084800000000002</v>
      </c>
      <c r="AK8" s="55">
        <f t="shared" si="5"/>
        <v>8.0264492307692308</v>
      </c>
      <c r="AL8" s="57">
        <v>0</v>
      </c>
      <c r="AM8" s="55">
        <v>0</v>
      </c>
      <c r="AN8" s="57">
        <v>0.11749999999999999</v>
      </c>
      <c r="AO8" s="55">
        <f t="shared" si="6"/>
        <v>1.6309</v>
      </c>
      <c r="AP8" s="57">
        <v>0</v>
      </c>
      <c r="AQ8" s="55">
        <f t="shared" si="7"/>
        <v>0</v>
      </c>
      <c r="AR8" s="40" t="s">
        <v>72</v>
      </c>
      <c r="AS8" s="57">
        <v>0.04</v>
      </c>
      <c r="AT8" s="55">
        <f t="shared" si="10"/>
        <v>0.55520000000000003</v>
      </c>
      <c r="AU8" s="55">
        <f t="shared" si="11"/>
        <v>2.1861000000000002</v>
      </c>
      <c r="AV8" s="55">
        <f t="shared" si="8"/>
        <v>10.21254923076923</v>
      </c>
      <c r="AW8" s="58">
        <f t="shared" si="12"/>
        <v>0.26422555974285089</v>
      </c>
      <c r="AX8" s="55">
        <f t="shared" si="15"/>
        <v>13.882222999999998</v>
      </c>
      <c r="AY8" s="59">
        <v>13.88</v>
      </c>
      <c r="AZ8" s="12"/>
      <c r="BA8" s="12">
        <v>49.99</v>
      </c>
      <c r="BB8" s="57">
        <v>0.72230000000000005</v>
      </c>
      <c r="BC8" s="58">
        <f t="shared" si="16"/>
        <v>0.72234446889377868</v>
      </c>
      <c r="BD8" s="11">
        <v>1276</v>
      </c>
      <c r="BE8" s="55">
        <f t="shared" si="13"/>
        <v>13031.212818461538</v>
      </c>
      <c r="BF8" s="55">
        <f t="shared" si="14"/>
        <v>17710.88</v>
      </c>
      <c r="BH8" s="2"/>
      <c r="BI8" s="2"/>
    </row>
    <row r="9" spans="1:61" ht="42.95" customHeight="1" x14ac:dyDescent="0.25">
      <c r="A9" s="39">
        <v>8</v>
      </c>
      <c r="B9" s="40"/>
      <c r="C9" s="41" t="s">
        <v>87</v>
      </c>
      <c r="D9" s="42" t="s">
        <v>59</v>
      </c>
      <c r="E9" s="43"/>
      <c r="F9" s="43" t="s">
        <v>60</v>
      </c>
      <c r="G9" s="41" t="s">
        <v>88</v>
      </c>
      <c r="H9" s="42" t="s">
        <v>93</v>
      </c>
      <c r="I9" s="44" t="s">
        <v>90</v>
      </c>
      <c r="J9" s="42" t="s">
        <v>64</v>
      </c>
      <c r="K9" s="45" t="s">
        <v>65</v>
      </c>
      <c r="L9" s="44" t="s">
        <v>73</v>
      </c>
      <c r="M9" s="41" t="s">
        <v>91</v>
      </c>
      <c r="N9" s="40"/>
      <c r="O9" s="40"/>
      <c r="P9" s="46" t="s">
        <v>94</v>
      </c>
      <c r="Q9" s="40"/>
      <c r="R9" s="40" t="s">
        <v>69</v>
      </c>
      <c r="S9" s="47">
        <v>56.6</v>
      </c>
      <c r="T9" s="48">
        <v>8.1</v>
      </c>
      <c r="U9" s="49">
        <f t="shared" si="0"/>
        <v>6.9876543209876552</v>
      </c>
      <c r="V9" s="50">
        <v>6.99</v>
      </c>
      <c r="W9" s="12"/>
      <c r="X9" s="40" t="s">
        <v>70</v>
      </c>
      <c r="Y9" s="51">
        <v>44</v>
      </c>
      <c r="Z9" s="51">
        <v>41</v>
      </c>
      <c r="AA9" s="51">
        <v>21</v>
      </c>
      <c r="AB9" s="52">
        <v>5</v>
      </c>
      <c r="AC9" s="11">
        <v>2</v>
      </c>
      <c r="AD9" s="53">
        <f t="shared" si="1"/>
        <v>3.7884000000000001E-2</v>
      </c>
      <c r="AE9" s="54">
        <f t="shared" si="2"/>
        <v>3431.5278217717241</v>
      </c>
      <c r="AF9" s="40">
        <v>3300</v>
      </c>
      <c r="AG9" s="55">
        <f t="shared" si="3"/>
        <v>0.96167076923076922</v>
      </c>
      <c r="AH9" s="40" t="s">
        <v>71</v>
      </c>
      <c r="AI9" s="56">
        <f t="shared" si="4"/>
        <v>0.42799999999999999</v>
      </c>
      <c r="AJ9" s="55">
        <f t="shared" si="9"/>
        <v>2.9917199999999999</v>
      </c>
      <c r="AK9" s="55">
        <f t="shared" si="5"/>
        <v>10.943390769230771</v>
      </c>
      <c r="AL9" s="57">
        <v>0</v>
      </c>
      <c r="AM9" s="55">
        <v>0</v>
      </c>
      <c r="AN9" s="57">
        <v>0.11749999999999999</v>
      </c>
      <c r="AO9" s="55">
        <f t="shared" si="6"/>
        <v>2.0456749999999997</v>
      </c>
      <c r="AP9" s="57">
        <v>0</v>
      </c>
      <c r="AQ9" s="55">
        <f t="shared" si="7"/>
        <v>0</v>
      </c>
      <c r="AR9" s="40" t="s">
        <v>72</v>
      </c>
      <c r="AS9" s="57">
        <v>0.04</v>
      </c>
      <c r="AT9" s="55">
        <f t="shared" si="10"/>
        <v>0.69640000000000002</v>
      </c>
      <c r="AU9" s="55">
        <f t="shared" si="11"/>
        <v>2.7420749999999998</v>
      </c>
      <c r="AV9" s="55">
        <f t="shared" si="8"/>
        <v>13.68546576923077</v>
      </c>
      <c r="AW9" s="58">
        <f t="shared" si="12"/>
        <v>0.21393074272080584</v>
      </c>
      <c r="AX9" s="55">
        <f t="shared" si="15"/>
        <v>17.409098</v>
      </c>
      <c r="AY9" s="59">
        <v>17.41</v>
      </c>
      <c r="AZ9" s="12"/>
      <c r="BA9" s="12">
        <v>59.99</v>
      </c>
      <c r="BB9" s="57">
        <v>0.70979999999999999</v>
      </c>
      <c r="BC9" s="58">
        <f t="shared" si="16"/>
        <v>0.70978496416069337</v>
      </c>
      <c r="BD9" s="11">
        <v>2544</v>
      </c>
      <c r="BE9" s="55">
        <f t="shared" si="13"/>
        <v>34815.824916923077</v>
      </c>
      <c r="BF9" s="55">
        <f t="shared" si="14"/>
        <v>44291.040000000001</v>
      </c>
      <c r="BH9" s="2"/>
      <c r="BI9" s="2"/>
    </row>
    <row r="10" spans="1:61" ht="42.95" customHeight="1" x14ac:dyDescent="0.25">
      <c r="A10" s="39">
        <v>9</v>
      </c>
      <c r="B10" s="40"/>
      <c r="C10" s="41" t="s">
        <v>87</v>
      </c>
      <c r="D10" s="42" t="s">
        <v>59</v>
      </c>
      <c r="E10" s="43"/>
      <c r="F10" s="43" t="s">
        <v>60</v>
      </c>
      <c r="G10" s="41" t="s">
        <v>95</v>
      </c>
      <c r="H10" s="42" t="s">
        <v>93</v>
      </c>
      <c r="I10" s="44" t="s">
        <v>90</v>
      </c>
      <c r="J10" s="42" t="s">
        <v>64</v>
      </c>
      <c r="K10" s="45" t="s">
        <v>65</v>
      </c>
      <c r="L10" s="44" t="s">
        <v>76</v>
      </c>
      <c r="M10" s="41" t="s">
        <v>91</v>
      </c>
      <c r="N10" s="40"/>
      <c r="O10" s="40"/>
      <c r="P10" s="46" t="s">
        <v>96</v>
      </c>
      <c r="Q10" s="40"/>
      <c r="R10" s="40" t="s">
        <v>69</v>
      </c>
      <c r="S10" s="47">
        <v>65.5</v>
      </c>
      <c r="T10" s="48">
        <v>8.1</v>
      </c>
      <c r="U10" s="49">
        <f t="shared" si="0"/>
        <v>8.0864197530864192</v>
      </c>
      <c r="V10" s="50">
        <v>8.09</v>
      </c>
      <c r="W10" s="12"/>
      <c r="X10" s="40" t="s">
        <v>70</v>
      </c>
      <c r="Y10" s="51">
        <v>50</v>
      </c>
      <c r="Z10" s="51">
        <v>41</v>
      </c>
      <c r="AA10" s="51">
        <v>23</v>
      </c>
      <c r="AB10" s="52">
        <v>5</v>
      </c>
      <c r="AC10" s="11">
        <v>2</v>
      </c>
      <c r="AD10" s="53">
        <f t="shared" si="1"/>
        <v>4.7149999999999997E-2</v>
      </c>
      <c r="AE10" s="54">
        <f t="shared" si="2"/>
        <v>2757.1580063626725</v>
      </c>
      <c r="AF10" s="40">
        <v>3300</v>
      </c>
      <c r="AG10" s="55">
        <f t="shared" si="3"/>
        <v>1.1968846153846153</v>
      </c>
      <c r="AH10" s="40" t="s">
        <v>71</v>
      </c>
      <c r="AI10" s="56">
        <f t="shared" si="4"/>
        <v>0.42799999999999999</v>
      </c>
      <c r="AJ10" s="55">
        <f t="shared" si="9"/>
        <v>3.46252</v>
      </c>
      <c r="AK10" s="55">
        <f t="shared" si="5"/>
        <v>12.749404615384615</v>
      </c>
      <c r="AL10" s="57">
        <v>0</v>
      </c>
      <c r="AM10" s="55">
        <v>0</v>
      </c>
      <c r="AN10" s="57">
        <v>0.11749999999999999</v>
      </c>
      <c r="AO10" s="55">
        <f t="shared" si="6"/>
        <v>2.337075</v>
      </c>
      <c r="AP10" s="57">
        <v>0</v>
      </c>
      <c r="AQ10" s="55">
        <f t="shared" si="7"/>
        <v>0</v>
      </c>
      <c r="AR10" s="40" t="s">
        <v>72</v>
      </c>
      <c r="AS10" s="57">
        <v>0.04</v>
      </c>
      <c r="AT10" s="55">
        <f t="shared" si="10"/>
        <v>0.79560000000000008</v>
      </c>
      <c r="AU10" s="55">
        <f t="shared" si="11"/>
        <v>3.1326749999999999</v>
      </c>
      <c r="AV10" s="55">
        <f t="shared" si="8"/>
        <v>15.882079615384615</v>
      </c>
      <c r="AW10" s="58">
        <f t="shared" si="12"/>
        <v>0.20150429284139693</v>
      </c>
      <c r="AX10" s="55">
        <f t="shared" si="15"/>
        <v>19.891158000000001</v>
      </c>
      <c r="AY10" s="59">
        <v>19.89</v>
      </c>
      <c r="AZ10" s="12"/>
      <c r="BA10" s="12">
        <v>69.989999999999995</v>
      </c>
      <c r="BB10" s="57">
        <v>0.71579999999999999</v>
      </c>
      <c r="BC10" s="58">
        <f t="shared" si="16"/>
        <v>0.71581654522074578</v>
      </c>
      <c r="BD10" s="11">
        <v>2086</v>
      </c>
      <c r="BE10" s="55">
        <f t="shared" si="13"/>
        <v>33130.018077692308</v>
      </c>
      <c r="BF10" s="55">
        <f t="shared" si="14"/>
        <v>41490.54</v>
      </c>
      <c r="BH10" s="2"/>
      <c r="BI10" s="2"/>
    </row>
    <row r="11" spans="1:61" ht="42.95" customHeight="1" x14ac:dyDescent="0.25">
      <c r="A11" s="39">
        <v>10</v>
      </c>
      <c r="B11" s="40"/>
      <c r="C11" s="41" t="s">
        <v>97</v>
      </c>
      <c r="D11" s="42" t="s">
        <v>59</v>
      </c>
      <c r="E11" s="43"/>
      <c r="F11" s="43" t="s">
        <v>60</v>
      </c>
      <c r="G11" s="41" t="s">
        <v>98</v>
      </c>
      <c r="H11" s="42" t="s">
        <v>99</v>
      </c>
      <c r="I11" s="44" t="s">
        <v>100</v>
      </c>
      <c r="J11" s="42" t="s">
        <v>64</v>
      </c>
      <c r="K11" s="45" t="s">
        <v>65</v>
      </c>
      <c r="L11" s="44" t="s">
        <v>66</v>
      </c>
      <c r="M11" s="41" t="s">
        <v>101</v>
      </c>
      <c r="N11" s="40"/>
      <c r="O11" s="40"/>
      <c r="P11" s="46" t="s">
        <v>102</v>
      </c>
      <c r="Q11" s="40"/>
      <c r="R11" s="40" t="s">
        <v>69</v>
      </c>
      <c r="S11" s="47">
        <v>41.8</v>
      </c>
      <c r="T11" s="48">
        <v>8.1</v>
      </c>
      <c r="U11" s="49">
        <f t="shared" si="0"/>
        <v>5.1604938271604937</v>
      </c>
      <c r="V11" s="50">
        <v>5.16</v>
      </c>
      <c r="W11" s="12"/>
      <c r="X11" s="40" t="s">
        <v>70</v>
      </c>
      <c r="Y11" s="51">
        <v>40</v>
      </c>
      <c r="Z11" s="51">
        <v>36</v>
      </c>
      <c r="AA11" s="51">
        <v>18</v>
      </c>
      <c r="AB11" s="52">
        <v>5</v>
      </c>
      <c r="AC11" s="11">
        <v>2</v>
      </c>
      <c r="AD11" s="53">
        <f t="shared" si="1"/>
        <v>2.5919999999999999E-2</v>
      </c>
      <c r="AE11" s="54">
        <f t="shared" si="2"/>
        <v>5015.4320987654328</v>
      </c>
      <c r="AF11" s="40">
        <v>3300</v>
      </c>
      <c r="AG11" s="55">
        <f t="shared" si="3"/>
        <v>0.65796923076923064</v>
      </c>
      <c r="AH11" s="40" t="s">
        <v>71</v>
      </c>
      <c r="AI11" s="56">
        <f t="shared" si="4"/>
        <v>0.42799999999999999</v>
      </c>
      <c r="AJ11" s="55">
        <f t="shared" si="9"/>
        <v>2.2084800000000002</v>
      </c>
      <c r="AK11" s="55">
        <f t="shared" si="5"/>
        <v>8.0264492307692308</v>
      </c>
      <c r="AL11" s="57">
        <v>0</v>
      </c>
      <c r="AM11" s="55">
        <v>0</v>
      </c>
      <c r="AN11" s="57">
        <v>0.11749999999999999</v>
      </c>
      <c r="AO11" s="55">
        <f t="shared" si="6"/>
        <v>1.6309</v>
      </c>
      <c r="AP11" s="57">
        <v>0</v>
      </c>
      <c r="AQ11" s="55">
        <f t="shared" si="7"/>
        <v>0</v>
      </c>
      <c r="AR11" s="40" t="s">
        <v>72</v>
      </c>
      <c r="AS11" s="57">
        <v>0.04</v>
      </c>
      <c r="AT11" s="55">
        <f t="shared" si="10"/>
        <v>0.55520000000000003</v>
      </c>
      <c r="AU11" s="55">
        <f t="shared" si="11"/>
        <v>2.1861000000000002</v>
      </c>
      <c r="AV11" s="55">
        <f t="shared" si="8"/>
        <v>10.21254923076923</v>
      </c>
      <c r="AW11" s="58">
        <f t="shared" si="12"/>
        <v>0.26422555974285089</v>
      </c>
      <c r="AX11" s="55">
        <f t="shared" si="15"/>
        <v>13.882222999999998</v>
      </c>
      <c r="AY11" s="59">
        <v>13.88</v>
      </c>
      <c r="AZ11" s="12"/>
      <c r="BA11" s="12">
        <v>49.99</v>
      </c>
      <c r="BB11" s="57">
        <v>0.72230000000000005</v>
      </c>
      <c r="BC11" s="58">
        <f t="shared" si="16"/>
        <v>0.72234446889377868</v>
      </c>
      <c r="BD11" s="11">
        <v>1276</v>
      </c>
      <c r="BE11" s="55">
        <f t="shared" si="13"/>
        <v>13031.212818461538</v>
      </c>
      <c r="BF11" s="55">
        <f t="shared" si="14"/>
        <v>17710.88</v>
      </c>
      <c r="BH11" s="2"/>
      <c r="BI11" s="2"/>
    </row>
    <row r="12" spans="1:61" ht="42.95" customHeight="1" x14ac:dyDescent="0.25">
      <c r="A12" s="39">
        <v>11</v>
      </c>
      <c r="B12" s="40"/>
      <c r="C12" s="41" t="s">
        <v>97</v>
      </c>
      <c r="D12" s="42" t="s">
        <v>59</v>
      </c>
      <c r="E12" s="43"/>
      <c r="F12" s="43" t="s">
        <v>60</v>
      </c>
      <c r="G12" s="41" t="s">
        <v>98</v>
      </c>
      <c r="H12" s="42" t="s">
        <v>99</v>
      </c>
      <c r="I12" s="44" t="s">
        <v>100</v>
      </c>
      <c r="J12" s="42" t="s">
        <v>103</v>
      </c>
      <c r="K12" s="45" t="s">
        <v>65</v>
      </c>
      <c r="L12" s="44" t="s">
        <v>104</v>
      </c>
      <c r="M12" s="41" t="s">
        <v>101</v>
      </c>
      <c r="N12" s="40"/>
      <c r="O12" s="40"/>
      <c r="P12" s="46" t="s">
        <v>105</v>
      </c>
      <c r="Q12" s="40"/>
      <c r="R12" s="40" t="s">
        <v>69</v>
      </c>
      <c r="S12" s="47">
        <v>56.6</v>
      </c>
      <c r="T12" s="48">
        <v>8.1</v>
      </c>
      <c r="U12" s="49">
        <f t="shared" si="0"/>
        <v>6.9876543209876552</v>
      </c>
      <c r="V12" s="50">
        <v>6.99</v>
      </c>
      <c r="W12" s="12"/>
      <c r="X12" s="40" t="s">
        <v>70</v>
      </c>
      <c r="Y12" s="51">
        <v>44</v>
      </c>
      <c r="Z12" s="51">
        <v>41</v>
      </c>
      <c r="AA12" s="51">
        <v>21</v>
      </c>
      <c r="AB12" s="52">
        <v>5</v>
      </c>
      <c r="AC12" s="11">
        <v>2</v>
      </c>
      <c r="AD12" s="53">
        <f t="shared" si="1"/>
        <v>3.7884000000000001E-2</v>
      </c>
      <c r="AE12" s="54">
        <f t="shared" si="2"/>
        <v>3431.5278217717241</v>
      </c>
      <c r="AF12" s="40">
        <v>3300</v>
      </c>
      <c r="AG12" s="55">
        <f t="shared" si="3"/>
        <v>0.96167076923076922</v>
      </c>
      <c r="AH12" s="40" t="s">
        <v>71</v>
      </c>
      <c r="AI12" s="56">
        <f t="shared" si="4"/>
        <v>0.42799999999999999</v>
      </c>
      <c r="AJ12" s="55">
        <f t="shared" si="9"/>
        <v>2.9917199999999999</v>
      </c>
      <c r="AK12" s="55">
        <f t="shared" si="5"/>
        <v>10.943390769230771</v>
      </c>
      <c r="AL12" s="57">
        <v>0</v>
      </c>
      <c r="AM12" s="55">
        <v>0</v>
      </c>
      <c r="AN12" s="57">
        <v>0.11749999999999999</v>
      </c>
      <c r="AO12" s="55">
        <f t="shared" si="6"/>
        <v>2.0456749999999997</v>
      </c>
      <c r="AP12" s="57">
        <v>0</v>
      </c>
      <c r="AQ12" s="55">
        <f t="shared" si="7"/>
        <v>0</v>
      </c>
      <c r="AR12" s="40" t="s">
        <v>72</v>
      </c>
      <c r="AS12" s="57">
        <v>0.04</v>
      </c>
      <c r="AT12" s="55">
        <f t="shared" si="10"/>
        <v>0.69640000000000002</v>
      </c>
      <c r="AU12" s="55">
        <f t="shared" si="11"/>
        <v>2.7420749999999998</v>
      </c>
      <c r="AV12" s="55">
        <f t="shared" si="8"/>
        <v>13.68546576923077</v>
      </c>
      <c r="AW12" s="58">
        <f t="shared" si="12"/>
        <v>0.21393074272080584</v>
      </c>
      <c r="AX12" s="55">
        <f t="shared" si="15"/>
        <v>17.409098</v>
      </c>
      <c r="AY12" s="59">
        <v>17.41</v>
      </c>
      <c r="AZ12" s="12"/>
      <c r="BA12" s="12">
        <v>59.99</v>
      </c>
      <c r="BB12" s="57">
        <v>0.70979999999999999</v>
      </c>
      <c r="BC12" s="58">
        <f t="shared" si="16"/>
        <v>0.70978496416069337</v>
      </c>
      <c r="BD12" s="11">
        <v>2148</v>
      </c>
      <c r="BE12" s="55">
        <f t="shared" si="13"/>
        <v>29396.380472307694</v>
      </c>
      <c r="BF12" s="55">
        <f t="shared" si="14"/>
        <v>37396.68</v>
      </c>
      <c r="BH12" s="2"/>
      <c r="BI12" s="2"/>
    </row>
    <row r="13" spans="1:61" ht="42.95" customHeight="1" x14ac:dyDescent="0.25">
      <c r="A13" s="39">
        <v>12</v>
      </c>
      <c r="B13" s="40"/>
      <c r="C13" s="41" t="s">
        <v>97</v>
      </c>
      <c r="D13" s="42" t="s">
        <v>59</v>
      </c>
      <c r="E13" s="43"/>
      <c r="F13" s="43" t="s">
        <v>60</v>
      </c>
      <c r="G13" s="41" t="s">
        <v>98</v>
      </c>
      <c r="H13" s="42" t="s">
        <v>99</v>
      </c>
      <c r="I13" s="44" t="s">
        <v>100</v>
      </c>
      <c r="J13" s="42" t="s">
        <v>64</v>
      </c>
      <c r="K13" s="45" t="s">
        <v>65</v>
      </c>
      <c r="L13" s="44" t="s">
        <v>76</v>
      </c>
      <c r="M13" s="41" t="s">
        <v>106</v>
      </c>
      <c r="N13" s="40"/>
      <c r="O13" s="40"/>
      <c r="P13" s="46" t="s">
        <v>107</v>
      </c>
      <c r="Q13" s="40"/>
      <c r="R13" s="40" t="s">
        <v>69</v>
      </c>
      <c r="S13" s="47">
        <v>65.5</v>
      </c>
      <c r="T13" s="48">
        <v>8.1</v>
      </c>
      <c r="U13" s="49">
        <f t="shared" si="0"/>
        <v>8.0864197530864192</v>
      </c>
      <c r="V13" s="50">
        <v>8.09</v>
      </c>
      <c r="W13" s="12"/>
      <c r="X13" s="40" t="s">
        <v>70</v>
      </c>
      <c r="Y13" s="51">
        <v>50</v>
      </c>
      <c r="Z13" s="51">
        <v>41</v>
      </c>
      <c r="AA13" s="51">
        <v>23</v>
      </c>
      <c r="AB13" s="52">
        <v>5</v>
      </c>
      <c r="AC13" s="11">
        <v>2</v>
      </c>
      <c r="AD13" s="53">
        <f t="shared" si="1"/>
        <v>4.7149999999999997E-2</v>
      </c>
      <c r="AE13" s="54">
        <f t="shared" si="2"/>
        <v>2757.1580063626725</v>
      </c>
      <c r="AF13" s="40">
        <v>3300</v>
      </c>
      <c r="AG13" s="55">
        <f t="shared" si="3"/>
        <v>1.1968846153846153</v>
      </c>
      <c r="AH13" s="40" t="s">
        <v>71</v>
      </c>
      <c r="AI13" s="56">
        <f t="shared" si="4"/>
        <v>0.42799999999999999</v>
      </c>
      <c r="AJ13" s="55">
        <f t="shared" si="9"/>
        <v>3.46252</v>
      </c>
      <c r="AK13" s="55">
        <f t="shared" si="5"/>
        <v>12.749404615384615</v>
      </c>
      <c r="AL13" s="57">
        <v>0</v>
      </c>
      <c r="AM13" s="55">
        <v>0</v>
      </c>
      <c r="AN13" s="57">
        <v>0.11749999999999999</v>
      </c>
      <c r="AO13" s="55">
        <f t="shared" si="6"/>
        <v>2.337075</v>
      </c>
      <c r="AP13" s="57">
        <v>0</v>
      </c>
      <c r="AQ13" s="55">
        <f t="shared" si="7"/>
        <v>0</v>
      </c>
      <c r="AR13" s="40" t="s">
        <v>72</v>
      </c>
      <c r="AS13" s="57">
        <v>0.04</v>
      </c>
      <c r="AT13" s="55">
        <f t="shared" si="10"/>
        <v>0.79560000000000008</v>
      </c>
      <c r="AU13" s="55">
        <f t="shared" si="11"/>
        <v>3.1326749999999999</v>
      </c>
      <c r="AV13" s="55">
        <f t="shared" si="8"/>
        <v>15.882079615384615</v>
      </c>
      <c r="AW13" s="58">
        <f t="shared" si="12"/>
        <v>0.20150429284139693</v>
      </c>
      <c r="AX13" s="55">
        <f t="shared" si="15"/>
        <v>19.891158000000001</v>
      </c>
      <c r="AY13" s="59">
        <v>19.89</v>
      </c>
      <c r="AZ13" s="12"/>
      <c r="BA13" s="12">
        <v>69.989999999999995</v>
      </c>
      <c r="BB13" s="57">
        <v>0.71579999999999999</v>
      </c>
      <c r="BC13" s="58">
        <f t="shared" si="16"/>
        <v>0.71581654522074578</v>
      </c>
      <c r="BD13" s="11">
        <v>1728</v>
      </c>
      <c r="BE13" s="55">
        <f t="shared" si="13"/>
        <v>27444.233575384616</v>
      </c>
      <c r="BF13" s="55">
        <f t="shared" si="14"/>
        <v>34369.919999999998</v>
      </c>
      <c r="BH13" s="2"/>
      <c r="BI13" s="2"/>
    </row>
    <row r="14" spans="1:61" ht="42.95" customHeight="1" x14ac:dyDescent="0.25">
      <c r="A14" s="39">
        <v>13</v>
      </c>
      <c r="B14" s="40"/>
      <c r="C14" s="41" t="s">
        <v>108</v>
      </c>
      <c r="D14" s="42" t="s">
        <v>59</v>
      </c>
      <c r="E14" s="43"/>
      <c r="F14" s="43" t="s">
        <v>60</v>
      </c>
      <c r="G14" s="41" t="s">
        <v>109</v>
      </c>
      <c r="H14" s="42" t="s">
        <v>110</v>
      </c>
      <c r="I14" s="44" t="s">
        <v>111</v>
      </c>
      <c r="J14" s="42" t="s">
        <v>103</v>
      </c>
      <c r="K14" s="45" t="s">
        <v>65</v>
      </c>
      <c r="L14" s="44" t="s">
        <v>66</v>
      </c>
      <c r="M14" s="41" t="s">
        <v>112</v>
      </c>
      <c r="N14" s="40"/>
      <c r="O14" s="40"/>
      <c r="P14" s="46" t="s">
        <v>113</v>
      </c>
      <c r="Q14" s="40"/>
      <c r="R14" s="40" t="s">
        <v>69</v>
      </c>
      <c r="S14" s="47">
        <v>41.8</v>
      </c>
      <c r="T14" s="48">
        <v>8.1</v>
      </c>
      <c r="U14" s="49">
        <f t="shared" si="0"/>
        <v>5.1604938271604937</v>
      </c>
      <c r="V14" s="50">
        <v>5.16</v>
      </c>
      <c r="W14" s="12"/>
      <c r="X14" s="40" t="s">
        <v>70</v>
      </c>
      <c r="Y14" s="51">
        <v>40</v>
      </c>
      <c r="Z14" s="51">
        <v>36</v>
      </c>
      <c r="AA14" s="51">
        <v>18</v>
      </c>
      <c r="AB14" s="52">
        <v>5</v>
      </c>
      <c r="AC14" s="11">
        <v>2</v>
      </c>
      <c r="AD14" s="53">
        <f t="shared" si="1"/>
        <v>2.5919999999999999E-2</v>
      </c>
      <c r="AE14" s="54">
        <f t="shared" si="2"/>
        <v>5015.4320987654328</v>
      </c>
      <c r="AF14" s="40">
        <v>3300</v>
      </c>
      <c r="AG14" s="55">
        <f t="shared" si="3"/>
        <v>0.65796923076923064</v>
      </c>
      <c r="AH14" s="40" t="s">
        <v>71</v>
      </c>
      <c r="AI14" s="56">
        <f t="shared" si="4"/>
        <v>0.42799999999999999</v>
      </c>
      <c r="AJ14" s="55">
        <f t="shared" si="9"/>
        <v>2.2084800000000002</v>
      </c>
      <c r="AK14" s="55">
        <f t="shared" si="5"/>
        <v>8.0264492307692308</v>
      </c>
      <c r="AL14" s="57">
        <v>0</v>
      </c>
      <c r="AM14" s="55">
        <v>0</v>
      </c>
      <c r="AN14" s="57">
        <v>0.11749999999999999</v>
      </c>
      <c r="AO14" s="55">
        <f t="shared" si="6"/>
        <v>1.6309</v>
      </c>
      <c r="AP14" s="57">
        <v>0</v>
      </c>
      <c r="AQ14" s="55">
        <f t="shared" si="7"/>
        <v>0</v>
      </c>
      <c r="AR14" s="40" t="s">
        <v>72</v>
      </c>
      <c r="AS14" s="57">
        <v>0.04</v>
      </c>
      <c r="AT14" s="55">
        <f t="shared" si="10"/>
        <v>0.55520000000000003</v>
      </c>
      <c r="AU14" s="55">
        <f t="shared" si="11"/>
        <v>2.1861000000000002</v>
      </c>
      <c r="AV14" s="55">
        <f t="shared" si="8"/>
        <v>10.21254923076923</v>
      </c>
      <c r="AW14" s="58">
        <f t="shared" si="12"/>
        <v>0.26422555974285089</v>
      </c>
      <c r="AX14" s="55">
        <f t="shared" si="15"/>
        <v>13.882222999999998</v>
      </c>
      <c r="AY14" s="59">
        <v>13.88</v>
      </c>
      <c r="AZ14" s="12"/>
      <c r="BA14" s="12">
        <v>49.99</v>
      </c>
      <c r="BB14" s="57">
        <v>0.72230000000000005</v>
      </c>
      <c r="BC14" s="58">
        <f t="shared" si="16"/>
        <v>0.72234446889377868</v>
      </c>
      <c r="BD14" s="11">
        <v>1274</v>
      </c>
      <c r="BE14" s="55">
        <f t="shared" si="13"/>
        <v>13010.78772</v>
      </c>
      <c r="BF14" s="55">
        <f t="shared" si="14"/>
        <v>17683.120000000003</v>
      </c>
      <c r="BH14" s="2"/>
      <c r="BI14" s="2"/>
    </row>
    <row r="15" spans="1:61" ht="42.95" customHeight="1" x14ac:dyDescent="0.25">
      <c r="A15" s="39">
        <v>14</v>
      </c>
      <c r="B15" s="40"/>
      <c r="C15" s="41" t="s">
        <v>108</v>
      </c>
      <c r="D15" s="42" t="s">
        <v>59</v>
      </c>
      <c r="E15" s="43"/>
      <c r="F15" s="43" t="s">
        <v>60</v>
      </c>
      <c r="G15" s="41" t="s">
        <v>109</v>
      </c>
      <c r="H15" s="42" t="s">
        <v>110</v>
      </c>
      <c r="I15" s="44" t="s">
        <v>111</v>
      </c>
      <c r="J15" s="42" t="s">
        <v>64</v>
      </c>
      <c r="K15" s="45" t="s">
        <v>65</v>
      </c>
      <c r="L15" s="44" t="s">
        <v>73</v>
      </c>
      <c r="M15" s="41" t="s">
        <v>112</v>
      </c>
      <c r="N15" s="40"/>
      <c r="O15" s="40"/>
      <c r="P15" s="46" t="s">
        <v>114</v>
      </c>
      <c r="Q15" s="40"/>
      <c r="R15" s="40" t="s">
        <v>69</v>
      </c>
      <c r="S15" s="47">
        <v>56.6</v>
      </c>
      <c r="T15" s="48">
        <v>8.1</v>
      </c>
      <c r="U15" s="49">
        <f t="shared" si="0"/>
        <v>6.9876543209876552</v>
      </c>
      <c r="V15" s="50">
        <v>6.99</v>
      </c>
      <c r="W15" s="12"/>
      <c r="X15" s="40" t="s">
        <v>70</v>
      </c>
      <c r="Y15" s="51">
        <v>44</v>
      </c>
      <c r="Z15" s="51">
        <v>41</v>
      </c>
      <c r="AA15" s="51">
        <v>21</v>
      </c>
      <c r="AB15" s="52">
        <v>5</v>
      </c>
      <c r="AC15" s="11">
        <v>2</v>
      </c>
      <c r="AD15" s="53">
        <f t="shared" si="1"/>
        <v>3.7884000000000001E-2</v>
      </c>
      <c r="AE15" s="54">
        <f t="shared" si="2"/>
        <v>3431.5278217717241</v>
      </c>
      <c r="AF15" s="40">
        <v>3300</v>
      </c>
      <c r="AG15" s="55">
        <f t="shared" si="3"/>
        <v>0.96167076923076922</v>
      </c>
      <c r="AH15" s="40" t="s">
        <v>71</v>
      </c>
      <c r="AI15" s="56">
        <f t="shared" si="4"/>
        <v>0.42799999999999999</v>
      </c>
      <c r="AJ15" s="55">
        <f t="shared" si="9"/>
        <v>2.9917199999999999</v>
      </c>
      <c r="AK15" s="55">
        <f t="shared" si="5"/>
        <v>10.943390769230771</v>
      </c>
      <c r="AL15" s="57">
        <v>0</v>
      </c>
      <c r="AM15" s="55">
        <v>0</v>
      </c>
      <c r="AN15" s="57">
        <v>0.11749999999999999</v>
      </c>
      <c r="AO15" s="55">
        <f t="shared" si="6"/>
        <v>2.0456749999999997</v>
      </c>
      <c r="AP15" s="57">
        <v>0</v>
      </c>
      <c r="AQ15" s="55">
        <f t="shared" si="7"/>
        <v>0</v>
      </c>
      <c r="AR15" s="40" t="s">
        <v>72</v>
      </c>
      <c r="AS15" s="57">
        <v>0.04</v>
      </c>
      <c r="AT15" s="55">
        <f t="shared" si="10"/>
        <v>0.69640000000000002</v>
      </c>
      <c r="AU15" s="55">
        <f t="shared" si="11"/>
        <v>2.7420749999999998</v>
      </c>
      <c r="AV15" s="55">
        <f t="shared" si="8"/>
        <v>13.68546576923077</v>
      </c>
      <c r="AW15" s="58">
        <f t="shared" si="12"/>
        <v>0.21393074272080584</v>
      </c>
      <c r="AX15" s="55">
        <f t="shared" si="15"/>
        <v>17.409098</v>
      </c>
      <c r="AY15" s="59">
        <v>17.41</v>
      </c>
      <c r="AZ15" s="12"/>
      <c r="BA15" s="12">
        <v>59.99</v>
      </c>
      <c r="BB15" s="57">
        <v>0.70979999999999999</v>
      </c>
      <c r="BC15" s="58">
        <f t="shared" si="16"/>
        <v>0.70978496416069337</v>
      </c>
      <c r="BD15" s="11">
        <v>1860</v>
      </c>
      <c r="BE15" s="55">
        <f t="shared" si="13"/>
        <v>25454.966330769232</v>
      </c>
      <c r="BF15" s="55">
        <f t="shared" si="14"/>
        <v>32382.6</v>
      </c>
      <c r="BH15" s="2"/>
      <c r="BI15" s="2"/>
    </row>
    <row r="16" spans="1:61" ht="42.95" customHeight="1" x14ac:dyDescent="0.25">
      <c r="A16" s="39">
        <v>15</v>
      </c>
      <c r="B16" s="40"/>
      <c r="C16" s="41" t="s">
        <v>108</v>
      </c>
      <c r="D16" s="42" t="s">
        <v>59</v>
      </c>
      <c r="E16" s="43"/>
      <c r="F16" s="43" t="s">
        <v>60</v>
      </c>
      <c r="G16" s="41" t="s">
        <v>109</v>
      </c>
      <c r="H16" s="42" t="s">
        <v>110</v>
      </c>
      <c r="I16" s="44" t="s">
        <v>111</v>
      </c>
      <c r="J16" s="42" t="s">
        <v>64</v>
      </c>
      <c r="K16" s="45" t="s">
        <v>65</v>
      </c>
      <c r="L16" s="44" t="s">
        <v>76</v>
      </c>
      <c r="M16" s="41" t="s">
        <v>112</v>
      </c>
      <c r="N16" s="40"/>
      <c r="O16" s="40"/>
      <c r="P16" s="46" t="s">
        <v>115</v>
      </c>
      <c r="Q16" s="40"/>
      <c r="R16" s="40" t="s">
        <v>69</v>
      </c>
      <c r="S16" s="47">
        <v>65.5</v>
      </c>
      <c r="T16" s="48">
        <v>8.1</v>
      </c>
      <c r="U16" s="49">
        <f t="shared" si="0"/>
        <v>8.0864197530864192</v>
      </c>
      <c r="V16" s="50">
        <v>8.09</v>
      </c>
      <c r="W16" s="12"/>
      <c r="X16" s="40" t="s">
        <v>70</v>
      </c>
      <c r="Y16" s="51">
        <v>50</v>
      </c>
      <c r="Z16" s="51">
        <v>41</v>
      </c>
      <c r="AA16" s="51">
        <v>23</v>
      </c>
      <c r="AB16" s="52">
        <v>5</v>
      </c>
      <c r="AC16" s="11">
        <v>2</v>
      </c>
      <c r="AD16" s="53">
        <f t="shared" si="1"/>
        <v>4.7149999999999997E-2</v>
      </c>
      <c r="AE16" s="54">
        <f t="shared" si="2"/>
        <v>2757.1580063626725</v>
      </c>
      <c r="AF16" s="40">
        <v>3300</v>
      </c>
      <c r="AG16" s="55">
        <f t="shared" si="3"/>
        <v>1.1968846153846153</v>
      </c>
      <c r="AH16" s="40" t="s">
        <v>71</v>
      </c>
      <c r="AI16" s="56">
        <f t="shared" si="4"/>
        <v>0.42799999999999999</v>
      </c>
      <c r="AJ16" s="55">
        <f t="shared" si="9"/>
        <v>3.46252</v>
      </c>
      <c r="AK16" s="55">
        <f t="shared" si="5"/>
        <v>12.749404615384615</v>
      </c>
      <c r="AL16" s="57">
        <v>0</v>
      </c>
      <c r="AM16" s="55">
        <v>0</v>
      </c>
      <c r="AN16" s="57">
        <v>0.11749999999999999</v>
      </c>
      <c r="AO16" s="55">
        <f t="shared" si="6"/>
        <v>2.337075</v>
      </c>
      <c r="AP16" s="57">
        <v>0</v>
      </c>
      <c r="AQ16" s="55">
        <f t="shared" si="7"/>
        <v>0</v>
      </c>
      <c r="AR16" s="40" t="s">
        <v>72</v>
      </c>
      <c r="AS16" s="57">
        <v>0.04</v>
      </c>
      <c r="AT16" s="55">
        <f t="shared" si="10"/>
        <v>0.79560000000000008</v>
      </c>
      <c r="AU16" s="55">
        <f t="shared" si="11"/>
        <v>3.1326749999999999</v>
      </c>
      <c r="AV16" s="55">
        <f t="shared" si="8"/>
        <v>15.882079615384615</v>
      </c>
      <c r="AW16" s="58">
        <f t="shared" si="12"/>
        <v>0.20150429284139693</v>
      </c>
      <c r="AX16" s="55">
        <f t="shared" si="15"/>
        <v>19.891158000000001</v>
      </c>
      <c r="AY16" s="59">
        <v>19.89</v>
      </c>
      <c r="AZ16" s="12"/>
      <c r="BA16" s="12">
        <v>69.989999999999995</v>
      </c>
      <c r="BB16" s="57">
        <v>0.71579999999999999</v>
      </c>
      <c r="BC16" s="58">
        <f t="shared" si="16"/>
        <v>0.71581654522074578</v>
      </c>
      <c r="BD16" s="11">
        <v>1582</v>
      </c>
      <c r="BE16" s="55">
        <f t="shared" si="13"/>
        <v>25125.449951538463</v>
      </c>
      <c r="BF16" s="55">
        <f t="shared" si="14"/>
        <v>31465.98</v>
      </c>
      <c r="BH16" s="2"/>
      <c r="BI16" s="2"/>
    </row>
  </sheetData>
  <sheetProtection insertRows="0" deleteRows="0" sort="0"/>
  <protectedRanges>
    <protectedRange sqref="AL2:AR16 A17:J253 L17:N253 P17:AY253 AT2:AW16 BA2:BD253 A2:B16" name="Range1"/>
    <protectedRange sqref="AX2:AX16" name="Range1_1"/>
    <protectedRange sqref="K17:K256" name="Range1_2"/>
    <protectedRange sqref="O17:O251" name="Range1_3"/>
    <protectedRange sqref="AZ2:AZ251" name="Range1_4"/>
    <protectedRange sqref="M2:N16 C2:G16 Q2:AK16" name="Range1_5"/>
    <protectedRange sqref="K2:K16" name="Range1_1_1"/>
    <protectedRange sqref="O2:O16" name="Range1_2_1"/>
    <protectedRange sqref="P2:P16" name="Range1_17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2025-09-30T01:33:33Z</dcterms:created>
  <dcterms:modified xsi:type="dcterms:W3CDTF">2025-09-30T01:34:11Z</dcterms:modified>
</cp:coreProperties>
</file>