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G5" i="1"/>
  <c r="BA5" i="1"/>
  <c r="AX5" i="1"/>
  <c r="AU5" i="1"/>
  <c r="AR5" i="1"/>
  <c r="AP5" i="1"/>
  <c r="AN5" i="1"/>
  <c r="BB5" i="1" s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AI4" i="1" s="1"/>
  <c r="T4" i="1"/>
  <c r="BJ3" i="1"/>
  <c r="BG3" i="1"/>
  <c r="BA3" i="1"/>
  <c r="AX3" i="1"/>
  <c r="AU3" i="1"/>
  <c r="AR3" i="1"/>
  <c r="AP3" i="1"/>
  <c r="AN3" i="1"/>
  <c r="AL3" i="1"/>
  <c r="BB3" i="1" s="1"/>
  <c r="AH3" i="1"/>
  <c r="AD3" i="1"/>
  <c r="AF3" i="1" s="1"/>
  <c r="AC3" i="1"/>
  <c r="U3" i="1"/>
  <c r="AI3" i="1" s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AI2" i="1" s="1"/>
  <c r="T2" i="1"/>
  <c r="BB2" i="1" l="1"/>
  <c r="BB4" i="1"/>
  <c r="AJ2" i="1"/>
  <c r="BC2" i="1" s="1"/>
  <c r="BI2" i="1" s="1"/>
  <c r="AJ3" i="1"/>
  <c r="BC3" i="1" s="1"/>
  <c r="BD3" i="1" s="1"/>
  <c r="AI5" i="1"/>
  <c r="AJ5" i="1" s="1"/>
  <c r="BC5" i="1" s="1"/>
  <c r="AJ4" i="1"/>
  <c r="BC4" i="1" s="1"/>
  <c r="BI3" i="1" l="1"/>
  <c r="BD2" i="1"/>
  <c r="BI5" i="1"/>
  <c r="BD5" i="1"/>
  <c r="BD4" i="1"/>
  <c r="BI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<sst xmlns="http://schemas.openxmlformats.org/spreadsheetml/2006/main" count="110" uniqueCount="82">
  <si>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</si>
  <si>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</si>
  <si>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</si>
  <si>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</si>
  <si>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</si>
  <si>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</si>
  <si>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</si>
  <si>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</si>
  <si>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</si>
  <si>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</si>
  <si>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</si>
  <si>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</si>
  <si>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</si>
  <si>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</si>
  <si>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</si>
  <si>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</si>
  <si>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</si>
  <si>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</si>
  <si>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</si>
  <si>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</si>
  <si>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</si>
  <si>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</si>
  <si>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</si>
  <si>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</si>
  <si>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</si>
  <si>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</si>
  <si>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</si>
  <si>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</si>
  <si>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</si>
  <si>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</si>
  <si>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</si>
  <si>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</si>
  <si>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</si>
  <si>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</si>
  <si>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</si>
  <si>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</si>
  <si>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</si>
  <si>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</si>
  <si>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</si>
  <si>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</si>
  <si>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</si>
  <si>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</si>
  <si>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</si>
  <si>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</si>
  <si>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</si>
  <si>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</si>
  <si>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</si>
  <si>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</si>
  <si>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</si>
  <si>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</si>
  <si>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</si>
  <si>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</si>
  <si>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</si>
  <si>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</si>
  <si>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</si>
  <si>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</si>
  <si>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</si>
  <si>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</si>
  <si>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</si>
  <si>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</si>
  <si>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</si>
  <si>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</si>
  <si>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</si>
  <si>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DUCKIES MULTI</t>
  </si>
  <si>
    <t>100% Polyester Printed GS Plush Throw</t>
    <phoneticPr fontId="2" type="noConversion"/>
  </si>
  <si>
    <t>PNT Plush THW</t>
  </si>
  <si>
    <t>400gsm GS plush printed; on hanger</t>
  </si>
  <si>
    <t>100% polyester knitted plush printed</t>
    <phoneticPr fontId="2" type="noConversion"/>
  </si>
  <si>
    <t>60x70"</t>
  </si>
  <si>
    <t>multi</t>
  </si>
  <si>
    <t>RS50-8530</t>
    <phoneticPr fontId="2" type="noConversion"/>
  </si>
  <si>
    <t>Piece</t>
  </si>
  <si>
    <t>Partially Compressed</t>
  </si>
  <si>
    <t>6301.40.0020</t>
  </si>
  <si>
    <t>SWALLOWTAIL</t>
  </si>
  <si>
    <t>100% polyester knitted plush printed</t>
  </si>
  <si>
    <t>RS50-8531</t>
  </si>
  <si>
    <t>BAILEY</t>
  </si>
  <si>
    <t>100% Polyester Printed GS Plush Throw</t>
    <phoneticPr fontId="2" type="noConversion"/>
  </si>
  <si>
    <t>RS50-8532</t>
  </si>
  <si>
    <t>I LOVE PARIS</t>
  </si>
  <si>
    <t>RS50-8533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</si>
</sst>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5" borderId="1" xfId="0" quotePrefix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26%20400gsm%20GS%20THW%20POE%20commit%209.29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emb400 8.22.2025"/>
      <sheetName val="Feb26 buy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5"/>
  <sheetViews>
    <sheetView tabSelected="1" workbookViewId="0">
      <selection activeCell="M10" sqref="M1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42578125" style="2" customWidth="1"/>
    <col min="6" max="6" width="9.5703125" style="2" customWidth="1"/>
    <col min="7" max="7" width="14.42578125" style="2" customWidth="1"/>
    <col min="8" max="8" width="16.85546875" style="2" customWidth="1"/>
    <col min="9" max="9" width="7.42578125" style="2" customWidth="1"/>
    <col min="10" max="10" width="13.28515625" style="2" customWidth="1"/>
    <col min="11" max="11" width="14.5703125" style="3" bestFit="1" customWidth="1"/>
    <col min="12" max="12" width="7" style="2" customWidth="1"/>
    <col min="13" max="14" width="6.140625" style="2" customWidth="1"/>
    <col min="15" max="15" width="11.5703125" style="2" customWidth="1"/>
    <col min="16" max="16" width="14.4257812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45.75" customHeight="1" x14ac:dyDescent="0.2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2" t="s">
        <v>65</v>
      </c>
      <c r="J2" s="42" t="s">
        <v>66</v>
      </c>
      <c r="K2" s="43" t="s">
        <v>67</v>
      </c>
      <c r="L2" s="42" t="s">
        <v>68</v>
      </c>
      <c r="M2" s="42" t="s">
        <v>69</v>
      </c>
      <c r="N2" s="41"/>
      <c r="O2" s="44" t="s">
        <v>70</v>
      </c>
      <c r="P2" s="41"/>
      <c r="Q2" s="41" t="s">
        <v>71</v>
      </c>
      <c r="R2" s="45"/>
      <c r="S2" s="46">
        <v>8.1</v>
      </c>
      <c r="T2" s="47">
        <f>IF(ISERROR(R2/S2),"",R2/S2)</f>
        <v>0</v>
      </c>
      <c r="U2" s="48">
        <f>'[1]HZ emb400 8.22.2025'!B70</f>
        <v>3.99</v>
      </c>
      <c r="V2" s="49">
        <v>3.85</v>
      </c>
      <c r="W2" s="41" t="s">
        <v>72</v>
      </c>
      <c r="X2" s="50">
        <v>43</v>
      </c>
      <c r="Y2" s="50">
        <v>38</v>
      </c>
      <c r="Z2" s="50">
        <v>66</v>
      </c>
      <c r="AA2" s="46">
        <v>6</v>
      </c>
      <c r="AB2" s="51">
        <v>12</v>
      </c>
      <c r="AC2" s="52">
        <f>IF(X2="","",X2*Y2*Z2/1000000)</f>
        <v>0.107844</v>
      </c>
      <c r="AD2" s="53">
        <f>IF(AB2="","",65/AC2*AB2)</f>
        <v>7232.6694113719823</v>
      </c>
      <c r="AE2" s="41">
        <v>2250</v>
      </c>
      <c r="AF2" s="54">
        <f>IF(ISERROR(AE2/AD2),"",AE2/AD2)</f>
        <v>0.31108846153846154</v>
      </c>
      <c r="AG2" s="41" t="s">
        <v>73</v>
      </c>
      <c r="AH2" s="55">
        <f>8.5%+30%</f>
        <v>0.38500000000000001</v>
      </c>
      <c r="AI2" s="54">
        <f>IF(ISERROR(U2*AH2),"",U2*AH2)</f>
        <v>1.5361500000000001</v>
      </c>
      <c r="AJ2" s="54">
        <f t="shared" ref="AJ2:AJ5" si="0">IF(ISERROR(U2+AF2+AI2),"",U2+AF2+AI2)</f>
        <v>5.8372384615384618</v>
      </c>
      <c r="AK2" s="55">
        <v>0.01</v>
      </c>
      <c r="AL2" s="54">
        <f t="shared" ref="AL2:AL5" si="1">IF(ISERROR(BE2*AK2),"",BE2*AK2)</f>
        <v>6.4500000000000002E-2</v>
      </c>
      <c r="AM2" s="55">
        <v>0</v>
      </c>
      <c r="AN2" s="54">
        <f t="shared" ref="AN2:AN5" si="2">IF(ISERROR(BE2*AM2),"",BE2*AM2)</f>
        <v>0</v>
      </c>
      <c r="AO2" s="55">
        <v>0</v>
      </c>
      <c r="AP2" s="54">
        <f t="shared" ref="AP2:AP5" si="3">IF(ISERROR(BE2*AO2),"",BE2*AO2)</f>
        <v>0</v>
      </c>
      <c r="AQ2" s="55">
        <v>0</v>
      </c>
      <c r="AR2" s="54">
        <f>IF(ISERROR(BE2*AQ2),"",BE2*AQ2)</f>
        <v>0</v>
      </c>
      <c r="AS2" s="41">
        <v>0</v>
      </c>
      <c r="AT2" s="55">
        <v>0</v>
      </c>
      <c r="AU2" s="54">
        <f t="shared" ref="AU2:AU5" si="4">IF(ISERROR(BE2*AT2),"",BE2*AT2)</f>
        <v>0</v>
      </c>
      <c r="AV2" s="54">
        <v>0</v>
      </c>
      <c r="AW2" s="55">
        <v>0</v>
      </c>
      <c r="AX2" s="54">
        <f>IF(ISERROR(BE2*AW2),"",BE2*AW2)</f>
        <v>0</v>
      </c>
      <c r="AY2" s="54">
        <v>0</v>
      </c>
      <c r="AZ2" s="55">
        <v>0</v>
      </c>
      <c r="BA2" s="54">
        <f>IF(ISERROR(BE2*AZ2),"",BE2*AZ2)</f>
        <v>0</v>
      </c>
      <c r="BB2" s="54">
        <f t="shared" ref="BB2:BB5" si="5">IF(ISERROR(AL2+AN2+AP2+AU2),"",AL2+AN2+AP2+AU2)</f>
        <v>6.4500000000000002E-2</v>
      </c>
      <c r="BC2" s="54">
        <f t="shared" ref="BC2:BC5" si="6">IF(ISERROR(AJ2+BB2),"",AJ2+BB2)</f>
        <v>5.9017384615384616</v>
      </c>
      <c r="BD2" s="56">
        <f t="shared" ref="BD2:BD5" si="7">IF(ISERROR((BE2-BC2)/BE2),"",(BE2-BC2)/BE2)</f>
        <v>8.5001788908765669E-2</v>
      </c>
      <c r="BE2" s="12">
        <v>6.45</v>
      </c>
      <c r="BF2" s="12">
        <v>12.99</v>
      </c>
      <c r="BG2" s="56">
        <f>IF(ISERROR((BF2-BE2)/BF2),"",(BF2-BE2)/BF2)</f>
        <v>0.50346420323325636</v>
      </c>
      <c r="BH2" s="11">
        <v>1872</v>
      </c>
      <c r="BI2" s="54">
        <f>IF(ISERROR(BC2*BH2),"",BC2*BH2)</f>
        <v>11048.054400000001</v>
      </c>
      <c r="BJ2" s="54">
        <f>IF(ISERROR(BE2*BH2),"",BE2*BH2)</f>
        <v>12074.4</v>
      </c>
    </row>
    <row r="3" spans="1:62" ht="45.75" customHeight="1" x14ac:dyDescent="0.25">
      <c r="A3" s="40">
        <v>2</v>
      </c>
      <c r="B3" s="41"/>
      <c r="C3" s="41"/>
      <c r="D3" s="41"/>
      <c r="E3" s="41"/>
      <c r="F3" s="41" t="s">
        <v>62</v>
      </c>
      <c r="G3" s="41" t="s">
        <v>74</v>
      </c>
      <c r="H3" s="42" t="s">
        <v>64</v>
      </c>
      <c r="I3" s="42" t="s">
        <v>65</v>
      </c>
      <c r="J3" s="42" t="s">
        <v>66</v>
      </c>
      <c r="K3" s="43" t="s">
        <v>75</v>
      </c>
      <c r="L3" s="42" t="s">
        <v>68</v>
      </c>
      <c r="M3" s="42" t="s">
        <v>69</v>
      </c>
      <c r="N3" s="41"/>
      <c r="O3" s="44" t="s">
        <v>76</v>
      </c>
      <c r="P3" s="41"/>
      <c r="Q3" s="41" t="s">
        <v>71</v>
      </c>
      <c r="R3" s="45"/>
      <c r="S3" s="46">
        <v>8.1</v>
      </c>
      <c r="T3" s="47">
        <f t="shared" ref="T3:T5" si="8">IF(ISERROR(R3/S3),"",R3/S3)</f>
        <v>0</v>
      </c>
      <c r="U3" s="48">
        <f>'[1]HZ emb400 8.22.2025'!B70</f>
        <v>3.99</v>
      </c>
      <c r="V3" s="49">
        <v>3.85</v>
      </c>
      <c r="W3" s="41" t="s">
        <v>72</v>
      </c>
      <c r="X3" s="50">
        <v>43</v>
      </c>
      <c r="Y3" s="50">
        <v>38</v>
      </c>
      <c r="Z3" s="50">
        <v>66</v>
      </c>
      <c r="AA3" s="46">
        <v>6</v>
      </c>
      <c r="AB3" s="11">
        <v>12</v>
      </c>
      <c r="AC3" s="52">
        <f t="shared" ref="AC3:AC5" si="9">IF(X3="","",X3*Y3*Z3/1000000)</f>
        <v>0.107844</v>
      </c>
      <c r="AD3" s="53">
        <f t="shared" ref="AD3:AD5" si="10">IF(AB3="","",65/AC3*AB3)</f>
        <v>7232.6694113719823</v>
      </c>
      <c r="AE3" s="41">
        <v>2250</v>
      </c>
      <c r="AF3" s="54">
        <f t="shared" ref="AF3:AF5" si="11">IF(ISERROR(AE3/AD3),"",AE3/AD3)</f>
        <v>0.31108846153846154</v>
      </c>
      <c r="AG3" s="41" t="s">
        <v>73</v>
      </c>
      <c r="AH3" s="55">
        <f>8.5%+30%</f>
        <v>0.38500000000000001</v>
      </c>
      <c r="AI3" s="54">
        <f>IF(ISERROR(U3*AH3),"",U3*AH3)</f>
        <v>1.5361500000000001</v>
      </c>
      <c r="AJ3" s="54">
        <f t="shared" si="0"/>
        <v>5.8372384615384618</v>
      </c>
      <c r="AK3" s="55">
        <v>0.01</v>
      </c>
      <c r="AL3" s="54">
        <f t="shared" si="1"/>
        <v>6.4500000000000002E-2</v>
      </c>
      <c r="AM3" s="55">
        <v>0</v>
      </c>
      <c r="AN3" s="54">
        <f t="shared" si="2"/>
        <v>0</v>
      </c>
      <c r="AO3" s="55">
        <v>0</v>
      </c>
      <c r="AP3" s="54">
        <f t="shared" si="3"/>
        <v>0</v>
      </c>
      <c r="AQ3" s="55">
        <v>0</v>
      </c>
      <c r="AR3" s="54">
        <f t="shared" ref="AR3:AR5" si="12">IF(ISERROR(BE3*AQ3),"",BE3*AQ3)</f>
        <v>0</v>
      </c>
      <c r="AS3" s="41">
        <v>0</v>
      </c>
      <c r="AT3" s="55">
        <v>0</v>
      </c>
      <c r="AU3" s="54">
        <f t="shared" si="4"/>
        <v>0</v>
      </c>
      <c r="AV3" s="54">
        <v>0</v>
      </c>
      <c r="AW3" s="55">
        <v>0</v>
      </c>
      <c r="AX3" s="54">
        <f t="shared" ref="AX3:AX5" si="13">IF(ISERROR(BE3*AW3),"",BE3*AW3)</f>
        <v>0</v>
      </c>
      <c r="AY3" s="54">
        <v>0</v>
      </c>
      <c r="AZ3" s="55">
        <v>0</v>
      </c>
      <c r="BA3" s="54">
        <f t="shared" ref="BA3:BA5" si="14">IF(ISERROR(BE3*AZ3),"",BE3*AZ3)</f>
        <v>0</v>
      </c>
      <c r="BB3" s="54">
        <f t="shared" si="5"/>
        <v>6.4500000000000002E-2</v>
      </c>
      <c r="BC3" s="54">
        <f t="shared" si="6"/>
        <v>5.9017384615384616</v>
      </c>
      <c r="BD3" s="56">
        <f t="shared" si="7"/>
        <v>8.5001788908765669E-2</v>
      </c>
      <c r="BE3" s="12">
        <v>6.45</v>
      </c>
      <c r="BF3" s="12">
        <v>12.99</v>
      </c>
      <c r="BG3" s="56">
        <f t="shared" ref="BG3:BG5" si="15">IF(ISERROR((BF3-BE3)/BF3),"",(BF3-BE3)/BF3)</f>
        <v>0.50346420323325636</v>
      </c>
      <c r="BH3" s="11">
        <v>1872</v>
      </c>
      <c r="BI3" s="54">
        <f t="shared" ref="BI3:BI5" si="16">IF(ISERROR(BC3*BH3),"",BC3*BH3)</f>
        <v>11048.054400000001</v>
      </c>
      <c r="BJ3" s="54">
        <f t="shared" ref="BJ3:BJ5" si="17">IF(ISERROR(BE3*BH3),"",BE3*BH3)</f>
        <v>12074.4</v>
      </c>
    </row>
    <row r="4" spans="1:62" ht="45.75" customHeight="1" x14ac:dyDescent="0.25">
      <c r="A4" s="40">
        <v>3</v>
      </c>
      <c r="B4" s="41"/>
      <c r="C4" s="41"/>
      <c r="D4" s="41"/>
      <c r="E4" s="41"/>
      <c r="F4" s="41" t="s">
        <v>62</v>
      </c>
      <c r="G4" s="41" t="s">
        <v>77</v>
      </c>
      <c r="H4" s="42" t="s">
        <v>78</v>
      </c>
      <c r="I4" s="42" t="s">
        <v>65</v>
      </c>
      <c r="J4" s="42" t="s">
        <v>66</v>
      </c>
      <c r="K4" s="43" t="s">
        <v>75</v>
      </c>
      <c r="L4" s="42" t="s">
        <v>68</v>
      </c>
      <c r="M4" s="42" t="s">
        <v>69</v>
      </c>
      <c r="N4" s="41"/>
      <c r="O4" s="44" t="s">
        <v>79</v>
      </c>
      <c r="P4" s="41"/>
      <c r="Q4" s="41" t="s">
        <v>71</v>
      </c>
      <c r="R4" s="45"/>
      <c r="S4" s="46">
        <v>8.1</v>
      </c>
      <c r="T4" s="47">
        <f t="shared" si="8"/>
        <v>0</v>
      </c>
      <c r="U4" s="48">
        <f>'[1]HZ emb400 8.22.2025'!B70</f>
        <v>3.99</v>
      </c>
      <c r="V4" s="49">
        <v>3.85</v>
      </c>
      <c r="W4" s="41" t="s">
        <v>72</v>
      </c>
      <c r="X4" s="50">
        <v>43</v>
      </c>
      <c r="Y4" s="50">
        <v>38</v>
      </c>
      <c r="Z4" s="50">
        <v>66</v>
      </c>
      <c r="AA4" s="46">
        <v>6</v>
      </c>
      <c r="AB4" s="51">
        <v>12</v>
      </c>
      <c r="AC4" s="52">
        <f t="shared" si="9"/>
        <v>0.107844</v>
      </c>
      <c r="AD4" s="53">
        <f t="shared" si="10"/>
        <v>7232.6694113719823</v>
      </c>
      <c r="AE4" s="41">
        <v>2250</v>
      </c>
      <c r="AF4" s="54">
        <f t="shared" si="11"/>
        <v>0.31108846153846154</v>
      </c>
      <c r="AG4" s="41" t="s">
        <v>73</v>
      </c>
      <c r="AH4" s="55">
        <f>8.5%+30%</f>
        <v>0.38500000000000001</v>
      </c>
      <c r="AI4" s="54">
        <f t="shared" ref="AI4:AI5" si="18">IF(ISERROR(U4*AH4),"",U4*AH4)</f>
        <v>1.5361500000000001</v>
      </c>
      <c r="AJ4" s="54">
        <f t="shared" si="0"/>
        <v>5.8372384615384618</v>
      </c>
      <c r="AK4" s="55">
        <v>0.01</v>
      </c>
      <c r="AL4" s="54">
        <f t="shared" si="1"/>
        <v>6.4500000000000002E-2</v>
      </c>
      <c r="AM4" s="55">
        <v>0</v>
      </c>
      <c r="AN4" s="54">
        <f t="shared" si="2"/>
        <v>0</v>
      </c>
      <c r="AO4" s="55">
        <v>0</v>
      </c>
      <c r="AP4" s="54">
        <f t="shared" si="3"/>
        <v>0</v>
      </c>
      <c r="AQ4" s="55">
        <v>0</v>
      </c>
      <c r="AR4" s="54">
        <f t="shared" si="12"/>
        <v>0</v>
      </c>
      <c r="AS4" s="41">
        <v>0</v>
      </c>
      <c r="AT4" s="55">
        <v>0</v>
      </c>
      <c r="AU4" s="54">
        <f t="shared" si="4"/>
        <v>0</v>
      </c>
      <c r="AV4" s="54">
        <v>0</v>
      </c>
      <c r="AW4" s="55">
        <v>0</v>
      </c>
      <c r="AX4" s="54">
        <f t="shared" si="13"/>
        <v>0</v>
      </c>
      <c r="AY4" s="54">
        <v>0</v>
      </c>
      <c r="AZ4" s="55">
        <v>0</v>
      </c>
      <c r="BA4" s="54">
        <f t="shared" si="14"/>
        <v>0</v>
      </c>
      <c r="BB4" s="54">
        <f t="shared" si="5"/>
        <v>6.4500000000000002E-2</v>
      </c>
      <c r="BC4" s="54">
        <f t="shared" si="6"/>
        <v>5.9017384615384616</v>
      </c>
      <c r="BD4" s="56">
        <f t="shared" si="7"/>
        <v>8.5001788908765669E-2</v>
      </c>
      <c r="BE4" s="12">
        <v>6.45</v>
      </c>
      <c r="BF4" s="12">
        <v>12.99</v>
      </c>
      <c r="BG4" s="56">
        <f t="shared" si="15"/>
        <v>0.50346420323325636</v>
      </c>
      <c r="BH4" s="11">
        <v>1872</v>
      </c>
      <c r="BI4" s="54">
        <f t="shared" si="16"/>
        <v>11048.054400000001</v>
      </c>
      <c r="BJ4" s="54">
        <f t="shared" si="17"/>
        <v>12074.4</v>
      </c>
    </row>
    <row r="5" spans="1:62" ht="45.75" customHeight="1" x14ac:dyDescent="0.25">
      <c r="A5" s="40">
        <v>4</v>
      </c>
      <c r="B5" s="41"/>
      <c r="C5" s="41"/>
      <c r="D5" s="41"/>
      <c r="E5" s="41"/>
      <c r="F5" s="41" t="s">
        <v>62</v>
      </c>
      <c r="G5" s="41" t="s">
        <v>80</v>
      </c>
      <c r="H5" s="42" t="s">
        <v>64</v>
      </c>
      <c r="I5" s="42" t="s">
        <v>65</v>
      </c>
      <c r="J5" s="42" t="s">
        <v>66</v>
      </c>
      <c r="K5" s="43" t="s">
        <v>75</v>
      </c>
      <c r="L5" s="42" t="s">
        <v>68</v>
      </c>
      <c r="M5" s="42" t="s">
        <v>69</v>
      </c>
      <c r="N5" s="41"/>
      <c r="O5" s="44" t="s">
        <v>81</v>
      </c>
      <c r="P5" s="41"/>
      <c r="Q5" s="41" t="s">
        <v>71</v>
      </c>
      <c r="R5" s="45"/>
      <c r="S5" s="46">
        <v>8.1</v>
      </c>
      <c r="T5" s="47">
        <f t="shared" si="8"/>
        <v>0</v>
      </c>
      <c r="U5" s="48">
        <f>'[1]HZ emb400 8.22.2025'!B70</f>
        <v>3.99</v>
      </c>
      <c r="V5" s="49">
        <v>3.85</v>
      </c>
      <c r="W5" s="41" t="s">
        <v>72</v>
      </c>
      <c r="X5" s="50">
        <v>43</v>
      </c>
      <c r="Y5" s="50">
        <v>38</v>
      </c>
      <c r="Z5" s="50">
        <v>66</v>
      </c>
      <c r="AA5" s="46">
        <v>6</v>
      </c>
      <c r="AB5" s="11">
        <v>12</v>
      </c>
      <c r="AC5" s="52">
        <f t="shared" si="9"/>
        <v>0.107844</v>
      </c>
      <c r="AD5" s="53">
        <f t="shared" si="10"/>
        <v>7232.6694113719823</v>
      </c>
      <c r="AE5" s="41">
        <v>2250</v>
      </c>
      <c r="AF5" s="54">
        <f t="shared" si="11"/>
        <v>0.31108846153846154</v>
      </c>
      <c r="AG5" s="41" t="s">
        <v>73</v>
      </c>
      <c r="AH5" s="55">
        <f>8.5%+30%</f>
        <v>0.38500000000000001</v>
      </c>
      <c r="AI5" s="54">
        <f t="shared" si="18"/>
        <v>1.5361500000000001</v>
      </c>
      <c r="AJ5" s="54">
        <f t="shared" si="0"/>
        <v>5.8372384615384618</v>
      </c>
      <c r="AK5" s="55">
        <v>0.01</v>
      </c>
      <c r="AL5" s="54">
        <f t="shared" si="1"/>
        <v>6.4500000000000002E-2</v>
      </c>
      <c r="AM5" s="55">
        <v>0</v>
      </c>
      <c r="AN5" s="54">
        <f t="shared" si="2"/>
        <v>0</v>
      </c>
      <c r="AO5" s="55">
        <v>0</v>
      </c>
      <c r="AP5" s="54">
        <f t="shared" si="3"/>
        <v>0</v>
      </c>
      <c r="AQ5" s="55">
        <v>0</v>
      </c>
      <c r="AR5" s="54">
        <f t="shared" si="12"/>
        <v>0</v>
      </c>
      <c r="AS5" s="41">
        <v>0</v>
      </c>
      <c r="AT5" s="55">
        <v>0</v>
      </c>
      <c r="AU5" s="54">
        <f t="shared" si="4"/>
        <v>0</v>
      </c>
      <c r="AV5" s="54">
        <v>0</v>
      </c>
      <c r="AW5" s="55">
        <v>0</v>
      </c>
      <c r="AX5" s="54">
        <f t="shared" si="13"/>
        <v>0</v>
      </c>
      <c r="AY5" s="54">
        <v>0</v>
      </c>
      <c r="AZ5" s="55">
        <v>0</v>
      </c>
      <c r="BA5" s="54">
        <f t="shared" si="14"/>
        <v>0</v>
      </c>
      <c r="BB5" s="54">
        <f t="shared" si="5"/>
        <v>6.4500000000000002E-2</v>
      </c>
      <c r="BC5" s="54">
        <f t="shared" si="6"/>
        <v>5.9017384615384616</v>
      </c>
      <c r="BD5" s="56">
        <f t="shared" si="7"/>
        <v>8.5001788908765669E-2</v>
      </c>
      <c r="BE5" s="12">
        <v>6.45</v>
      </c>
      <c r="BF5" s="12">
        <v>12.99</v>
      </c>
      <c r="BG5" s="56">
        <f t="shared" si="15"/>
        <v>0.50346420323325636</v>
      </c>
      <c r="BH5" s="11">
        <v>1872</v>
      </c>
      <c r="BI5" s="54">
        <f t="shared" si="16"/>
        <v>11048.054400000001</v>
      </c>
      <c r="BJ5" s="54">
        <f t="shared" si="17"/>
        <v>12074.4</v>
      </c>
    </row>
  </sheetData>
  <sheetProtection insertRows="0" deleteRows="0" sort="0"/>
  <protectedRanges>
    <protectedRange sqref="L2:N5 P2:BD5 AQ1:AR1 AV1 AY1 BF2:BH5 L6:BA244 A2:J244" name="Range1"/>
    <protectedRange sqref="K2:K24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2025-09-30T07:25:53Z</dcterms:created>
  <dcterms:modified xsi:type="dcterms:W3CDTF">2025-09-30T07:26:51Z</dcterms:modified>
</cp:coreProperties>
</file>