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7300" windowHeight="10485"/>
  </bookViews>
  <sheets>
    <sheet name="Sheet1" sheetId="1" r:id="rId1"/>
  </sheets>
  <externalReferences>
    <externalReference r:id="rId2"/>
  </externalReferences>
  <definedNames>
    <definedName name="_xlnm._FilterDatabase" localSheetId="0" hidden="1">Sheet1!$C$1:$C$2</definedName>
  </definedNames>
  <calcPr calcId="152511"/>
</workbook>
</file>

<file path=xl/calcChain.xml><?xml version="1.0" encoding="utf-8"?>
<calcChain xmlns="http://schemas.openxmlformats.org/spreadsheetml/2006/main">
  <c r="AY5" i="1" l="1"/>
  <c r="AR5" i="1"/>
  <c r="AO5" i="1"/>
  <c r="AL5" i="1"/>
  <c r="AD5" i="1"/>
  <c r="U5" i="1"/>
  <c r="V5" i="1" s="1"/>
  <c r="AY4" i="1"/>
  <c r="AR4" i="1"/>
  <c r="AO4" i="1"/>
  <c r="AL4" i="1"/>
  <c r="AD4" i="1"/>
  <c r="U4" i="1"/>
  <c r="V4" i="1" s="1"/>
  <c r="AY3" i="1"/>
  <c r="AR3" i="1"/>
  <c r="AO3" i="1"/>
  <c r="AL3" i="1"/>
  <c r="AD3" i="1"/>
  <c r="AB3" i="1"/>
  <c r="U3" i="1"/>
  <c r="V3" i="1" s="1"/>
  <c r="AY2" i="1"/>
  <c r="AR2" i="1"/>
  <c r="AO2" i="1"/>
  <c r="AL2" i="1"/>
  <c r="AD2" i="1"/>
  <c r="U2" i="1"/>
  <c r="V2" i="1" s="1"/>
  <c r="AS4" i="1" l="1"/>
  <c r="AS2" i="1"/>
  <c r="AT2" i="1" s="1"/>
  <c r="AS3" i="1"/>
  <c r="AT3" i="1" s="1"/>
  <c r="AS5" i="1"/>
  <c r="AJ3" i="1"/>
  <c r="AJ2" i="1"/>
  <c r="AT5" i="1"/>
  <c r="AJ5" i="1"/>
  <c r="AT4" i="1"/>
  <c r="AJ4" i="1"/>
  <c r="AX5" i="1" l="1"/>
  <c r="AX4" i="1"/>
  <c r="AX2" i="1"/>
  <c r="AX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<sst xmlns="http://schemas.openxmlformats.org/spreadsheetml/2006/main" count="103" uniqueCount="84">
  <si>
    <t>Item No.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</si>
  <si>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</si>
  <si>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</si>
  <si>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</si>
  <si>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</si>
  <si>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</si>
  <si>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</si>
  <si>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</si>
  <si>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</si>
  <si>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</si>
  <si>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</si>
  <si>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</si>
  <si>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</si>
  <si>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</si>
  <si>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</si>
  <si>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</si>
  <si>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</si>
  <si>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</si>
  <si>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</si>
  <si>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</si>
  <si>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</si>
  <si>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</si>
  <si>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</si>
  <si>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</si>
  <si>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</si>
  <si>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</si>
  <si>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</si>
  <si>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</si>
  <si>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</si>
  <si>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</si>
  <si>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</si>
  <si>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</si>
  <si>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</si>
  <si>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</si>
  <si>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</si>
  <si>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</si>
  <si>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</si>
  <si>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</si>
  <si>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</si>
  <si>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</si>
  <si>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</si>
  <si>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</si>
  <si>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</si>
  <si>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</si>
  <si>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</si>
  <si>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</si>
  <si>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</si>
  <si>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</si>
  <si>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</si>
  <si>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</si>
  <si>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</si>
  <si>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Everyday Essentials</t>
  </si>
  <si>
    <t>COMFORTER (SET)</t>
  </si>
  <si>
    <t>Solid Rolled comforter</t>
    <phoneticPr fontId="2" type="noConversion"/>
  </si>
  <si>
    <t>Comforter</t>
    <phoneticPr fontId="2" type="noConversion"/>
  </si>
  <si>
    <t>Comforter front: 100% polyester microfiber 75gsm solid.  Back, 100% microfibr 75gsm solid. 190gsm recycled polyester filling.channel quilting. cardboard belly band</t>
    <phoneticPr fontId="2" type="noConversion"/>
  </si>
  <si>
    <t>100% polyester</t>
    <phoneticPr fontId="2" type="noConversion"/>
  </si>
  <si>
    <t>86x86"</t>
    <phoneticPr fontId="2" type="noConversion"/>
  </si>
  <si>
    <t>assorted</t>
    <phoneticPr fontId="2" type="noConversion"/>
  </si>
  <si>
    <t>10058703976570</t>
  </si>
  <si>
    <t>Pallet</t>
  </si>
  <si>
    <t>Solid Rolled comforter</t>
    <phoneticPr fontId="2" type="noConversion"/>
  </si>
  <si>
    <t>Comforter</t>
    <phoneticPr fontId="2" type="noConversion"/>
  </si>
  <si>
    <t>Comforter front: 100% polyester microfiber 75gsm solid.  Back, 100% microfibr 75gsm solid. 190gsm recycled polyester filling.channel quilting. cardboard belly band</t>
    <phoneticPr fontId="2" type="noConversion"/>
  </si>
  <si>
    <t>100% polyester</t>
    <phoneticPr fontId="2" type="noConversion"/>
  </si>
  <si>
    <t>86x86"</t>
    <phoneticPr fontId="2" type="noConversion"/>
  </si>
  <si>
    <t>NAVY 19-4026 TCX</t>
    <phoneticPr fontId="2" type="noConversion"/>
  </si>
  <si>
    <t>058703976573</t>
  </si>
  <si>
    <t>Piece</t>
  </si>
  <si>
    <t>Solid Rolled comforter</t>
    <phoneticPr fontId="2" type="noConversion"/>
  </si>
  <si>
    <t>Comforter</t>
    <phoneticPr fontId="2" type="noConversion"/>
  </si>
  <si>
    <t>Comforter front: 100% polyester microfiber 75gsm solid.  Back, 100% microfibr 75gsm solid. 190gsm recycled polyester filling.channel quilting. cardboard belly band</t>
    <phoneticPr fontId="2" type="noConversion"/>
  </si>
  <si>
    <t>100% polyester</t>
    <phoneticPr fontId="2" type="noConversion"/>
  </si>
  <si>
    <t>86x86"</t>
    <phoneticPr fontId="2" type="noConversion"/>
  </si>
  <si>
    <t>CHAMBRAY BLUE 15-4030 TCX</t>
    <phoneticPr fontId="2" type="noConversion"/>
  </si>
  <si>
    <t>058703976580</t>
  </si>
  <si>
    <t>PINK 14-1905 TCX</t>
    <phoneticPr fontId="2" type="noConversion"/>
  </si>
  <si>
    <t>058703976597</t>
  </si>
  <si>
    <t>LB10-0014</t>
  </si>
  <si>
    <t>LB10-0015</t>
  </si>
  <si>
    <t>LB10-0016</t>
  </si>
  <si>
    <t>LB10-0017</t>
  </si>
  <si>
    <t>N/A</t>
    <phoneticPr fontId="2" type="noConversion"/>
  </si>
  <si>
    <t>Rolled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</si>
</sst>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(* #,##0.00_);_(* \(#,##0.00\);_(* &quot;-&quot;??_);_(@_)"/>
    <numFmt numFmtId="177" formatCode="[$¥-478]#,##0.00"/>
    <numFmt numFmtId="178" formatCode="0.0"/>
    <numFmt numFmtId="179" formatCode="&quot;$&quot;#,##0.00"/>
    <numFmt numFmtId="180" formatCode="0.000"/>
    <numFmt numFmtId="181" formatCode="_(&quot;$&quot;* #,##0.00_);_(&quot;$&quot;* \(#,##0.00\);_(&quot;$&quot;* &quot;-&quot;??_);_(@_)"/>
    <numFmt numFmtId="182" formatCode="_ [$¥-804]* #,##0.0_ ;_ [$¥-804]* \-#,##0.0_ ;_ [$¥-804]* &quot;-&quot;??_ ;_ @_ "/>
    <numFmt numFmtId="183" formatCode="000000"/>
  </numFmts>
  <fonts count="9" x14ac:knownFonts="1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>
      <alignment vertical="center"/>
    </xf>
    <xf numFmtId="176" fontId="3" fillId="0" borderId="0" applyFont="0" applyFill="0" applyBorder="0" applyAlignment="0" applyProtection="0"/>
    <xf numFmtId="0" fontId="4" fillId="0" borderId="0"/>
    <xf numFmtId="0" fontId="1" fillId="0" borderId="0"/>
    <xf numFmtId="181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">
    <xf numFmtId="0" fontId="0" fillId="0" borderId="0" xfId="0" applyNumberFormat="1" applyFont="1"/>
    <xf numFmtId="0" fontId="1" fillId="0" borderId="1" xfId="0" applyNumberFormat="1" applyFont="1" applyBorder="1"/>
    <xf numFmtId="0" fontId="5" fillId="0" borderId="1" xfId="3" applyFont="1" applyBorder="1" applyAlignment="1">
      <alignment horizontal="center" wrapText="1"/>
    </xf>
    <xf numFmtId="0" fontId="5" fillId="2" borderId="1" xfId="3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0" fontId="6" fillId="3" borderId="1" xfId="3" applyFont="1" applyFill="1" applyBorder="1" applyAlignment="1">
      <alignment horizontal="center" wrapText="1"/>
    </xf>
    <xf numFmtId="0" fontId="5" fillId="3" borderId="1" xfId="3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77" fontId="5" fillId="4" borderId="1" xfId="3" applyNumberFormat="1" applyFont="1" applyFill="1" applyBorder="1" applyAlignment="1">
      <alignment horizontal="center" wrapText="1"/>
    </xf>
    <xf numFmtId="178" fontId="5" fillId="4" borderId="1" xfId="3" applyNumberFormat="1" applyFont="1" applyFill="1" applyBorder="1" applyAlignment="1">
      <alignment horizontal="center" wrapText="1"/>
    </xf>
    <xf numFmtId="179" fontId="7" fillId="4" borderId="1" xfId="4" applyNumberFormat="1" applyFont="1" applyFill="1" applyBorder="1" applyAlignment="1">
      <alignment wrapText="1"/>
    </xf>
    <xf numFmtId="179" fontId="5" fillId="5" borderId="2" xfId="3" applyNumberFormat="1" applyFont="1" applyFill="1" applyBorder="1" applyAlignment="1">
      <alignment horizontal="center" wrapText="1"/>
    </xf>
    <xf numFmtId="179" fontId="5" fillId="4" borderId="1" xfId="3" applyNumberFormat="1" applyFont="1" applyFill="1" applyBorder="1" applyAlignment="1">
      <alignment horizontal="center" wrapText="1"/>
    </xf>
    <xf numFmtId="0" fontId="6" fillId="0" borderId="1" xfId="3" applyFont="1" applyBorder="1" applyAlignment="1">
      <alignment horizontal="center" wrapText="1"/>
    </xf>
    <xf numFmtId="178" fontId="5" fillId="0" borderId="1" xfId="3" applyNumberFormat="1" applyFont="1" applyBorder="1" applyAlignment="1">
      <alignment horizontal="center" wrapText="1"/>
    </xf>
    <xf numFmtId="2" fontId="5" fillId="0" borderId="1" xfId="3" applyNumberFormat="1" applyFont="1" applyBorder="1" applyAlignment="1">
      <alignment horizontal="center" wrapText="1"/>
    </xf>
    <xf numFmtId="1" fontId="5" fillId="0" borderId="1" xfId="3" applyNumberFormat="1" applyFont="1" applyBorder="1" applyAlignment="1">
      <alignment horizontal="center" wrapText="1"/>
    </xf>
    <xf numFmtId="180" fontId="7" fillId="0" borderId="1" xfId="4" applyNumberFormat="1" applyFont="1" applyBorder="1" applyAlignment="1">
      <alignment wrapText="1"/>
    </xf>
    <xf numFmtId="1" fontId="7" fillId="0" borderId="1" xfId="4" applyNumberFormat="1" applyFont="1" applyBorder="1" applyAlignment="1">
      <alignment wrapText="1"/>
    </xf>
    <xf numFmtId="179" fontId="7" fillId="0" borderId="1" xfId="4" applyNumberFormat="1" applyFont="1" applyBorder="1" applyAlignment="1">
      <alignment wrapText="1"/>
    </xf>
    <xf numFmtId="10" fontId="5" fillId="0" borderId="1" xfId="3" applyNumberFormat="1" applyFont="1" applyBorder="1" applyAlignment="1">
      <alignment horizontal="center" wrapText="1"/>
    </xf>
    <xf numFmtId="179" fontId="7" fillId="3" borderId="1" xfId="4" applyNumberFormat="1" applyFont="1" applyFill="1" applyBorder="1" applyAlignment="1">
      <alignment wrapText="1"/>
    </xf>
    <xf numFmtId="0" fontId="7" fillId="6" borderId="1" xfId="4" applyFont="1" applyFill="1" applyBorder="1" applyAlignment="1">
      <alignment wrapText="1"/>
    </xf>
    <xf numFmtId="179" fontId="8" fillId="6" borderId="2" xfId="4" applyNumberFormat="1" applyFont="1" applyFill="1" applyBorder="1" applyAlignment="1">
      <alignment wrapText="1"/>
    </xf>
    <xf numFmtId="179" fontId="5" fillId="0" borderId="1" xfId="3" applyNumberFormat="1" applyFont="1" applyBorder="1" applyAlignment="1">
      <alignment horizontal="center" wrapText="1"/>
    </xf>
    <xf numFmtId="0" fontId="4" fillId="0" borderId="0" xfId="3" applyAlignment="1">
      <alignment wrapText="1"/>
    </xf>
    <xf numFmtId="0" fontId="4" fillId="0" borderId="1" xfId="3" applyBorder="1" applyAlignment="1">
      <alignment horizontal="center" wrapText="1"/>
    </xf>
    <xf numFmtId="0" fontId="4" fillId="0" borderId="1" xfId="3" applyBorder="1" applyAlignment="1">
      <alignment wrapText="1"/>
    </xf>
    <xf numFmtId="0" fontId="4" fillId="0" borderId="1" xfId="3" applyBorder="1"/>
    <xf numFmtId="0" fontId="4" fillId="0" borderId="1" xfId="0" applyFont="1" applyBorder="1" applyAlignment="1">
      <alignment wrapText="1"/>
    </xf>
    <xf numFmtId="177" fontId="4" fillId="0" borderId="1" xfId="3" applyNumberFormat="1" applyBorder="1" applyAlignment="1">
      <alignment wrapText="1"/>
    </xf>
    <xf numFmtId="178" fontId="4" fillId="0" borderId="1" xfId="3" applyNumberFormat="1" applyBorder="1" applyAlignment="1">
      <alignment wrapText="1"/>
    </xf>
    <xf numFmtId="179" fontId="0" fillId="7" borderId="1" xfId="5" applyNumberFormat="1" applyFont="1" applyFill="1" applyBorder="1" applyAlignment="1">
      <alignment wrapText="1"/>
    </xf>
    <xf numFmtId="179" fontId="4" fillId="0" borderId="2" xfId="3" applyNumberFormat="1" applyBorder="1" applyAlignment="1">
      <alignment wrapText="1"/>
    </xf>
    <xf numFmtId="182" fontId="4" fillId="0" borderId="1" xfId="3" applyNumberFormat="1" applyBorder="1" applyAlignment="1">
      <alignment wrapText="1"/>
    </xf>
    <xf numFmtId="2" fontId="4" fillId="0" borderId="1" xfId="3" applyNumberFormat="1" applyBorder="1" applyAlignment="1">
      <alignment wrapText="1"/>
    </xf>
    <xf numFmtId="1" fontId="4" fillId="0" borderId="1" xfId="3" applyNumberFormat="1" applyBorder="1" applyAlignment="1">
      <alignment wrapText="1"/>
    </xf>
    <xf numFmtId="180" fontId="4" fillId="7" borderId="1" xfId="3" applyNumberFormat="1" applyFill="1" applyBorder="1" applyAlignment="1">
      <alignment wrapText="1"/>
    </xf>
    <xf numFmtId="1" fontId="4" fillId="7" borderId="1" xfId="3" applyNumberFormat="1" applyFill="1" applyBorder="1" applyAlignment="1">
      <alignment wrapText="1"/>
    </xf>
    <xf numFmtId="179" fontId="4" fillId="7" borderId="1" xfId="3" applyNumberFormat="1" applyFill="1" applyBorder="1" applyAlignment="1">
      <alignment wrapText="1"/>
    </xf>
    <xf numFmtId="10" fontId="4" fillId="0" borderId="1" xfId="3" applyNumberFormat="1" applyBorder="1" applyAlignment="1">
      <alignment wrapText="1"/>
    </xf>
    <xf numFmtId="10" fontId="0" fillId="7" borderId="1" xfId="6" applyNumberFormat="1" applyFont="1" applyFill="1" applyBorder="1" applyAlignment="1">
      <alignment wrapText="1"/>
    </xf>
    <xf numFmtId="179" fontId="4" fillId="0" borderId="1" xfId="3" applyNumberFormat="1" applyBorder="1" applyAlignment="1">
      <alignment wrapText="1"/>
    </xf>
    <xf numFmtId="183" fontId="4" fillId="0" borderId="1" xfId="3" applyNumberFormat="1" applyBorder="1" applyAlignment="1">
      <alignment wrapText="1"/>
    </xf>
    <xf numFmtId="0" fontId="1" fillId="8" borderId="1" xfId="0" applyNumberFormat="1" applyFont="1" applyFill="1" applyBorder="1" applyAlignment="1">
      <alignment horizontal="center"/>
    </xf>
  </cellXfs>
  <cellStyles count="7">
    <cellStyle name="Currency 2" xfId="5"/>
    <cellStyle name="Normal 2" xfId="3"/>
    <cellStyle name="Normal 2 18 2" xfId="4"/>
    <cellStyle name="Percent 2" xfId="6"/>
    <cellStyle name="常规" xfId="0" builtinId="0"/>
    <cellStyle name="常规 2 2" xfId="1"/>
    <cellStyle name="千位分隔 2 2" xfId="2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Commitment%20Sheet%20Loblaw%20BTC%20Solid%20Rolled%20Comforter%20202509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5"/>
  <sheetViews>
    <sheetView tabSelected="1" topLeftCell="E1" workbookViewId="0">
      <selection activeCell="J4" sqref="J4"/>
    </sheetView>
  </sheetViews>
  <sheetFormatPr defaultRowHeight="12.75" x14ac:dyDescent="0.2"/>
  <cols>
    <col min="1" max="3" width="20" style="1" customWidth="1"/>
    <col min="4" max="4" width="9.140625" style="1" customWidth="1"/>
    <col min="5" max="16384" width="9.140625" style="1"/>
  </cols>
  <sheetData>
    <row r="1" spans="1:51" s="25" customFormat="1" ht="68.099999999999994" customHeight="1" x14ac:dyDescent="0.25">
      <c r="A1" s="2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5" t="s">
        <v>6</v>
      </c>
      <c r="G1" s="3" t="s">
        <v>7</v>
      </c>
      <c r="H1" s="6" t="s">
        <v>8</v>
      </c>
      <c r="I1" s="6" t="s">
        <v>9</v>
      </c>
      <c r="J1" s="6" t="s">
        <v>10</v>
      </c>
      <c r="K1" s="6" t="s">
        <v>11</v>
      </c>
      <c r="L1" s="7" t="s">
        <v>12</v>
      </c>
      <c r="M1" s="6" t="s">
        <v>13</v>
      </c>
      <c r="N1" s="3" t="s">
        <v>14</v>
      </c>
      <c r="O1" s="3" t="s">
        <v>15</v>
      </c>
      <c r="P1" s="3" t="s">
        <v>0</v>
      </c>
      <c r="Q1" s="3" t="s">
        <v>16</v>
      </c>
      <c r="R1" s="6" t="s">
        <v>17</v>
      </c>
      <c r="S1" s="8" t="s">
        <v>18</v>
      </c>
      <c r="T1" s="9" t="s">
        <v>19</v>
      </c>
      <c r="U1" s="10" t="s">
        <v>20</v>
      </c>
      <c r="V1" s="11" t="s">
        <v>21</v>
      </c>
      <c r="W1" s="12" t="s">
        <v>22</v>
      </c>
      <c r="X1" s="13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2" t="s">
        <v>31</v>
      </c>
      <c r="AG1" s="19" t="s">
        <v>32</v>
      </c>
      <c r="AH1" s="2" t="s">
        <v>33</v>
      </c>
      <c r="AI1" s="20" t="s">
        <v>34</v>
      </c>
      <c r="AJ1" s="21" t="s">
        <v>35</v>
      </c>
      <c r="AK1" s="20" t="s">
        <v>36</v>
      </c>
      <c r="AL1" s="19" t="s">
        <v>37</v>
      </c>
      <c r="AM1" s="13" t="s">
        <v>38</v>
      </c>
      <c r="AN1" s="20" t="s">
        <v>39</v>
      </c>
      <c r="AO1" s="19" t="s">
        <v>40</v>
      </c>
      <c r="AP1" s="13" t="s">
        <v>41</v>
      </c>
      <c r="AQ1" s="20" t="s">
        <v>42</v>
      </c>
      <c r="AR1" s="19" t="s">
        <v>43</v>
      </c>
      <c r="AS1" s="19" t="s">
        <v>44</v>
      </c>
      <c r="AT1" s="22" t="s">
        <v>45</v>
      </c>
      <c r="AU1" s="22" t="s">
        <v>46</v>
      </c>
      <c r="AV1" s="23" t="s">
        <v>47</v>
      </c>
      <c r="AW1" s="2" t="s">
        <v>48</v>
      </c>
      <c r="AX1" s="24" t="s">
        <v>49</v>
      </c>
      <c r="AY1" s="24" t="s">
        <v>50</v>
      </c>
    </row>
    <row r="2" spans="1:51" s="25" customFormat="1" ht="60" x14ac:dyDescent="0.25">
      <c r="A2" s="26">
        <v>1</v>
      </c>
      <c r="B2" s="27"/>
      <c r="C2" s="27"/>
      <c r="D2" s="27" t="s">
        <v>51</v>
      </c>
      <c r="E2" s="27"/>
      <c r="F2" s="27" t="s">
        <v>52</v>
      </c>
      <c r="G2" s="27"/>
      <c r="H2" s="27" t="s">
        <v>53</v>
      </c>
      <c r="I2" s="27" t="s">
        <v>54</v>
      </c>
      <c r="J2" s="28" t="s">
        <v>55</v>
      </c>
      <c r="K2" s="27" t="s">
        <v>56</v>
      </c>
      <c r="L2" s="29" t="s">
        <v>57</v>
      </c>
      <c r="M2" s="27" t="s">
        <v>58</v>
      </c>
      <c r="N2" s="27"/>
      <c r="O2" s="27" t="s">
        <v>82</v>
      </c>
      <c r="P2" s="44" t="s">
        <v>78</v>
      </c>
      <c r="Q2" s="27" t="s">
        <v>59</v>
      </c>
      <c r="R2" s="27" t="s">
        <v>60</v>
      </c>
      <c r="S2" s="30">
        <v>1620</v>
      </c>
      <c r="T2" s="31">
        <v>8.1</v>
      </c>
      <c r="U2" s="32">
        <f>IF(ISERROR(S2/T2),"",S2/T2)</f>
        <v>200</v>
      </c>
      <c r="V2" s="33">
        <f>U2</f>
        <v>200</v>
      </c>
      <c r="W2" s="34">
        <v>1602</v>
      </c>
      <c r="X2" s="1" t="s">
        <v>83</v>
      </c>
      <c r="Y2" s="31">
        <v>122</v>
      </c>
      <c r="Z2" s="31">
        <v>122</v>
      </c>
      <c r="AA2" s="31">
        <v>51</v>
      </c>
      <c r="AB2" s="35">
        <v>86.6</v>
      </c>
      <c r="AC2" s="36">
        <v>36</v>
      </c>
      <c r="AD2" s="37">
        <f>IF(Y2="","",Y2*Z2*AA2/1000000)</f>
        <v>0.75908399999999998</v>
      </c>
      <c r="AE2" s="38">
        <v>3083</v>
      </c>
      <c r="AF2" s="27"/>
      <c r="AG2" s="39"/>
      <c r="AH2" s="27"/>
      <c r="AI2" s="40">
        <v>0.14000000000000001</v>
      </c>
      <c r="AJ2" s="39">
        <f>IF(ISERROR(V2*AI2),"",V2*AI2)</f>
        <v>28.000000000000004</v>
      </c>
      <c r="AK2" s="40">
        <v>0</v>
      </c>
      <c r="AL2" s="39">
        <f t="shared" ref="AL2:AL5" si="0">IF(ISERROR(AV2*AK2),"",AV2*AK2)</f>
        <v>0</v>
      </c>
      <c r="AM2" s="27"/>
      <c r="AN2" s="40">
        <v>0.05</v>
      </c>
      <c r="AO2" s="39">
        <f>IF(ISERROR(AV2*AN2),"",AV2*AN2)</f>
        <v>13.5</v>
      </c>
      <c r="AP2" s="27"/>
      <c r="AQ2" s="40">
        <v>0</v>
      </c>
      <c r="AR2" s="39">
        <f>IF(ISERROR(AV2*AQ2),"",AV2*AQ2)</f>
        <v>0</v>
      </c>
      <c r="AS2" s="39">
        <f>IF(ISERROR(AL2+AO2+AR2),"",AL2+AO2+AR2)</f>
        <v>13.5</v>
      </c>
      <c r="AT2" s="39">
        <f t="shared" ref="AT2:AT5" si="1">IF(ISERROR(V2+AS2),"",V2+AS2)</f>
        <v>213.5</v>
      </c>
      <c r="AU2" s="41">
        <v>0.20930000000000001</v>
      </c>
      <c r="AV2" s="42">
        <v>270</v>
      </c>
      <c r="AW2" s="36"/>
      <c r="AX2" s="39">
        <f t="shared" ref="AX2:AX5" si="2">IF(ISERROR(AT2*AW2),"",AT2*AW2)</f>
        <v>0</v>
      </c>
      <c r="AY2" s="39">
        <f t="shared" ref="AY2:AY5" si="3">IF(ISERROR(AV2*AW2),"",AV2*AW2)</f>
        <v>0</v>
      </c>
    </row>
    <row r="3" spans="1:51" s="25" customFormat="1" ht="60" x14ac:dyDescent="0.25">
      <c r="A3" s="26">
        <v>2</v>
      </c>
      <c r="B3" s="27"/>
      <c r="C3" s="27"/>
      <c r="D3" s="27" t="s">
        <v>51</v>
      </c>
      <c r="E3" s="27"/>
      <c r="F3" s="27" t="s">
        <v>52</v>
      </c>
      <c r="G3" s="27"/>
      <c r="H3" s="27" t="s">
        <v>61</v>
      </c>
      <c r="I3" s="27" t="s">
        <v>62</v>
      </c>
      <c r="J3" s="28" t="s">
        <v>63</v>
      </c>
      <c r="K3" s="27" t="s">
        <v>64</v>
      </c>
      <c r="L3" s="29" t="s">
        <v>65</v>
      </c>
      <c r="M3" s="27" t="s">
        <v>66</v>
      </c>
      <c r="N3" s="27"/>
      <c r="O3" s="27" t="s">
        <v>82</v>
      </c>
      <c r="P3" s="44" t="s">
        <v>79</v>
      </c>
      <c r="Q3" s="43" t="s">
        <v>67</v>
      </c>
      <c r="R3" s="27" t="s">
        <v>68</v>
      </c>
      <c r="S3" s="30">
        <v>44.5</v>
      </c>
      <c r="T3" s="31">
        <v>8.1</v>
      </c>
      <c r="U3" s="32">
        <f>IF(ISERROR(S3/T3),"",S3/T3)</f>
        <v>5.4938271604938276</v>
      </c>
      <c r="V3" s="33">
        <f>U3</f>
        <v>5.4938271604938276</v>
      </c>
      <c r="W3" s="34">
        <v>44</v>
      </c>
      <c r="X3" s="1" t="s">
        <v>83</v>
      </c>
      <c r="Y3" s="31">
        <v>63</v>
      </c>
      <c r="Z3" s="31">
        <v>53</v>
      </c>
      <c r="AA3" s="31">
        <v>42</v>
      </c>
      <c r="AB3" s="35">
        <f>AB2/36</f>
        <v>2.4055555555555554</v>
      </c>
      <c r="AC3" s="36">
        <v>6</v>
      </c>
      <c r="AD3" s="37">
        <f>IF(Y3="","",Y3*Z3*AA3/1000000)</f>
        <v>0.140238</v>
      </c>
      <c r="AE3" s="38">
        <v>2786</v>
      </c>
      <c r="AF3" s="27"/>
      <c r="AG3" s="39"/>
      <c r="AH3" s="27"/>
      <c r="AI3" s="40">
        <v>0.14000000000000001</v>
      </c>
      <c r="AJ3" s="39">
        <f>IF(ISERROR(V3*AI3),"",V3*AI3)</f>
        <v>0.76913580246913593</v>
      </c>
      <c r="AK3" s="40">
        <v>0</v>
      </c>
      <c r="AL3" s="39">
        <f t="shared" si="0"/>
        <v>0</v>
      </c>
      <c r="AM3" s="27"/>
      <c r="AN3" s="40">
        <v>0.05</v>
      </c>
      <c r="AO3" s="39">
        <f>IF(ISERROR(AV3*AN3),"",AV3*AN3)</f>
        <v>0.375</v>
      </c>
      <c r="AP3" s="27"/>
      <c r="AQ3" s="40">
        <v>0</v>
      </c>
      <c r="AR3" s="39">
        <f>IF(ISERROR(AV3*AQ3),"",AV3*AQ3)</f>
        <v>0</v>
      </c>
      <c r="AS3" s="39">
        <f>IF(ISERROR(AL3+AO3+AR3),"",AL3+AO3+AR3)</f>
        <v>0.375</v>
      </c>
      <c r="AT3" s="39">
        <f t="shared" si="1"/>
        <v>5.8688271604938276</v>
      </c>
      <c r="AU3" s="41">
        <v>0.21729999999999999</v>
      </c>
      <c r="AV3" s="42">
        <v>7.5</v>
      </c>
      <c r="AW3" s="36"/>
      <c r="AX3" s="39">
        <f t="shared" si="2"/>
        <v>0</v>
      </c>
      <c r="AY3" s="39">
        <f t="shared" si="3"/>
        <v>0</v>
      </c>
    </row>
    <row r="4" spans="1:51" s="25" customFormat="1" ht="60" x14ac:dyDescent="0.25">
      <c r="A4" s="26">
        <v>3</v>
      </c>
      <c r="B4" s="27"/>
      <c r="C4" s="27"/>
      <c r="D4" s="27" t="s">
        <v>51</v>
      </c>
      <c r="E4" s="27"/>
      <c r="F4" s="27" t="s">
        <v>52</v>
      </c>
      <c r="G4" s="27"/>
      <c r="H4" s="27" t="s">
        <v>69</v>
      </c>
      <c r="I4" s="27" t="s">
        <v>70</v>
      </c>
      <c r="J4" s="28" t="s">
        <v>71</v>
      </c>
      <c r="K4" s="27" t="s">
        <v>72</v>
      </c>
      <c r="L4" s="29" t="s">
        <v>73</v>
      </c>
      <c r="M4" s="27" t="s">
        <v>74</v>
      </c>
      <c r="N4" s="27"/>
      <c r="O4" s="27" t="s">
        <v>82</v>
      </c>
      <c r="P4" s="44" t="s">
        <v>80</v>
      </c>
      <c r="Q4" s="27" t="s">
        <v>75</v>
      </c>
      <c r="R4" s="27" t="s">
        <v>68</v>
      </c>
      <c r="S4" s="30">
        <v>44.5</v>
      </c>
      <c r="T4" s="31">
        <v>8.1</v>
      </c>
      <c r="U4" s="32">
        <f>IF(ISERROR(S4/T4),"",S4/T4)</f>
        <v>5.4938271604938276</v>
      </c>
      <c r="V4" s="33">
        <f>U4</f>
        <v>5.4938271604938276</v>
      </c>
      <c r="W4" s="34">
        <v>44</v>
      </c>
      <c r="X4" s="1" t="s">
        <v>83</v>
      </c>
      <c r="Y4" s="31">
        <v>63</v>
      </c>
      <c r="Z4" s="31">
        <v>53</v>
      </c>
      <c r="AA4" s="31">
        <v>42</v>
      </c>
      <c r="AB4" s="35">
        <v>2.41</v>
      </c>
      <c r="AC4" s="36">
        <v>6</v>
      </c>
      <c r="AD4" s="37">
        <f>IF(Y4="","",Y4*Z4*AA4/1000000)</f>
        <v>0.140238</v>
      </c>
      <c r="AE4" s="38">
        <v>2786</v>
      </c>
      <c r="AF4" s="27"/>
      <c r="AG4" s="39"/>
      <c r="AH4" s="27"/>
      <c r="AI4" s="40">
        <v>0.14000000000000001</v>
      </c>
      <c r="AJ4" s="39">
        <f>IF(ISERROR(V4*AI4),"",V4*AI4)</f>
        <v>0.76913580246913593</v>
      </c>
      <c r="AK4" s="40">
        <v>0</v>
      </c>
      <c r="AL4" s="39">
        <f t="shared" si="0"/>
        <v>0</v>
      </c>
      <c r="AM4" s="27"/>
      <c r="AN4" s="40">
        <v>0.05</v>
      </c>
      <c r="AO4" s="39">
        <f>IF(ISERROR(AV4*AN4),"",AV4*AN4)</f>
        <v>0.375</v>
      </c>
      <c r="AP4" s="27"/>
      <c r="AQ4" s="40">
        <v>0</v>
      </c>
      <c r="AR4" s="39">
        <f>IF(ISERROR(AV4*AQ4),"",AV4*AQ4)</f>
        <v>0</v>
      </c>
      <c r="AS4" s="39">
        <f>IF(ISERROR(AL4+AO4+AR4),"",AL4+AO4+AR4)</f>
        <v>0.375</v>
      </c>
      <c r="AT4" s="39">
        <f t="shared" si="1"/>
        <v>5.8688271604938276</v>
      </c>
      <c r="AU4" s="41">
        <v>0.21729999999999999</v>
      </c>
      <c r="AV4" s="42">
        <v>7.5</v>
      </c>
      <c r="AW4" s="36"/>
      <c r="AX4" s="39">
        <f t="shared" si="2"/>
        <v>0</v>
      </c>
      <c r="AY4" s="39">
        <f t="shared" si="3"/>
        <v>0</v>
      </c>
    </row>
    <row r="5" spans="1:51" s="25" customFormat="1" ht="60" x14ac:dyDescent="0.25">
      <c r="A5" s="26">
        <v>4</v>
      </c>
      <c r="B5" s="27"/>
      <c r="C5" s="27"/>
      <c r="D5" s="27" t="s">
        <v>51</v>
      </c>
      <c r="E5" s="27"/>
      <c r="F5" s="27" t="s">
        <v>52</v>
      </c>
      <c r="G5" s="27"/>
      <c r="H5" s="27" t="s">
        <v>69</v>
      </c>
      <c r="I5" s="27" t="s">
        <v>70</v>
      </c>
      <c r="J5" s="28" t="s">
        <v>71</v>
      </c>
      <c r="K5" s="27" t="s">
        <v>72</v>
      </c>
      <c r="L5" s="29" t="s">
        <v>73</v>
      </c>
      <c r="M5" s="27" t="s">
        <v>76</v>
      </c>
      <c r="N5" s="27"/>
      <c r="O5" s="27" t="s">
        <v>82</v>
      </c>
      <c r="P5" s="44" t="s">
        <v>81</v>
      </c>
      <c r="Q5" s="27" t="s">
        <v>77</v>
      </c>
      <c r="R5" s="27" t="s">
        <v>68</v>
      </c>
      <c r="S5" s="30">
        <v>44.5</v>
      </c>
      <c r="T5" s="31">
        <v>8.1</v>
      </c>
      <c r="U5" s="32">
        <f>IF(ISERROR(S5/T5),"",S5/T5)</f>
        <v>5.4938271604938276</v>
      </c>
      <c r="V5" s="33">
        <f>U5</f>
        <v>5.4938271604938276</v>
      </c>
      <c r="W5" s="34">
        <v>44</v>
      </c>
      <c r="X5" s="1" t="s">
        <v>83</v>
      </c>
      <c r="Y5" s="31">
        <v>63</v>
      </c>
      <c r="Z5" s="31">
        <v>53</v>
      </c>
      <c r="AA5" s="31">
        <v>42</v>
      </c>
      <c r="AB5" s="35">
        <v>2.41</v>
      </c>
      <c r="AC5" s="36">
        <v>6</v>
      </c>
      <c r="AD5" s="37">
        <f>IF(Y5="","",Y5*Z5*AA5/1000000)</f>
        <v>0.140238</v>
      </c>
      <c r="AE5" s="38">
        <v>2786</v>
      </c>
      <c r="AF5" s="27"/>
      <c r="AG5" s="39"/>
      <c r="AH5" s="27"/>
      <c r="AI5" s="40">
        <v>0.14000000000000001</v>
      </c>
      <c r="AJ5" s="39">
        <f>IF(ISERROR(V5*AI5),"",V5*AI5)</f>
        <v>0.76913580246913593</v>
      </c>
      <c r="AK5" s="40">
        <v>0</v>
      </c>
      <c r="AL5" s="39">
        <f t="shared" si="0"/>
        <v>0</v>
      </c>
      <c r="AM5" s="27"/>
      <c r="AN5" s="40">
        <v>0.05</v>
      </c>
      <c r="AO5" s="39">
        <f>IF(ISERROR(AV5*AN5),"",AV5*AN5)</f>
        <v>0.375</v>
      </c>
      <c r="AP5" s="27"/>
      <c r="AQ5" s="40">
        <v>0</v>
      </c>
      <c r="AR5" s="39">
        <f>IF(ISERROR(AV5*AQ5),"",AV5*AQ5)</f>
        <v>0</v>
      </c>
      <c r="AS5" s="39">
        <f>IF(ISERROR(AL5+AO5+AR5),"",AL5+AO5+AR5)</f>
        <v>0.375</v>
      </c>
      <c r="AT5" s="39">
        <f t="shared" si="1"/>
        <v>5.8688271604938276</v>
      </c>
      <c r="AU5" s="41">
        <v>0.21729999999999999</v>
      </c>
      <c r="AV5" s="42">
        <v>7.5</v>
      </c>
      <c r="AW5" s="36"/>
      <c r="AX5" s="39">
        <f t="shared" si="2"/>
        <v>0</v>
      </c>
      <c r="AY5" s="39">
        <f t="shared" si="3"/>
        <v>0</v>
      </c>
    </row>
  </sheetData>
  <protectedRanges>
    <protectedRange sqref="A2:J5 M2:W5 Y2:AW5" name="Range1"/>
    <protectedRange sqref="K2:K5" name="Range1_1"/>
    <protectedRange sqref="L2:L5" name="Range1_2"/>
  </protectedRanges>
  <autoFilter ref="C1:C2"/>
  <phoneticPr fontId="2" type="noConversion"/>
  <conditionalFormatting sqref="B2">
    <cfRule type="cellIs" dxfId="1" priority="2" stopIfTrue="1" operator="lessThan">
      <formula>0</formula>
    </cfRule>
  </conditionalFormatting>
  <conditionalFormatting sqref="B3">
    <cfRule type="cellIs" dxfId="0" priority="1" stopIfTrue="1" operator="lessThan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[1]ValueSelect!#REF!</xm:f>
          </x14:formula1>
          <xm:sqref>D2:F5</xm:sqref>
        </x14:dataValidation>
        <x14:dataValidation type="list" allowBlank="1" showInputMessage="1" showErrorMessage="1">
          <x14:formula1>
            <xm:f>[1]Data!#REF!</xm:f>
          </x14:formula1>
          <xm:sqref>R2:R5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2025-07-31T07:48:05Z</dcterms:created>
  <dcterms:modified xsi:type="dcterms:W3CDTF">2025-09-09T02:20:04Z</dcterms:modified>
</cp:coreProperties>
</file>