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1" i="1" l="1"/>
  <c r="AU11" i="1"/>
  <c r="AR11" i="1"/>
  <c r="AP11" i="1"/>
  <c r="AN11" i="1"/>
  <c r="AL11" i="1"/>
  <c r="AI11" i="1"/>
  <c r="AB11" i="1"/>
  <c r="AD11" i="1" s="1"/>
  <c r="AF11" i="1" s="1"/>
  <c r="AJ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V9" i="1" s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V7" i="1" s="1"/>
  <c r="AL7" i="1"/>
  <c r="AI7" i="1"/>
  <c r="AB7" i="1"/>
  <c r="AD7" i="1" s="1"/>
  <c r="AF7" i="1" s="1"/>
  <c r="AJ7" i="1" s="1"/>
  <c r="BB6" i="1"/>
  <c r="AU6" i="1"/>
  <c r="AR6" i="1"/>
  <c r="AP6" i="1"/>
  <c r="AN6" i="1"/>
  <c r="AV6" i="1" s="1"/>
  <c r="AL6" i="1"/>
  <c r="AI6" i="1"/>
  <c r="AD6" i="1"/>
  <c r="AF6" i="1" s="1"/>
  <c r="AJ6" i="1" s="1"/>
  <c r="AB6" i="1"/>
  <c r="BB5" i="1"/>
  <c r="AU5" i="1"/>
  <c r="AR5" i="1"/>
  <c r="AP5" i="1"/>
  <c r="AN5" i="1"/>
  <c r="AL5" i="1"/>
  <c r="AI5" i="1"/>
  <c r="AB5" i="1"/>
  <c r="AD5" i="1" s="1"/>
  <c r="AF5" i="1" s="1"/>
  <c r="AJ5" i="1" s="1"/>
  <c r="BB4" i="1"/>
  <c r="AU4" i="1"/>
  <c r="AR4" i="1"/>
  <c r="AP4" i="1"/>
  <c r="AN4" i="1"/>
  <c r="AL4" i="1"/>
  <c r="AV4" i="1" s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2" i="1" s="1"/>
  <c r="AV3" i="1" l="1"/>
  <c r="AV5" i="1"/>
  <c r="AW5" i="1" s="1"/>
  <c r="AV11" i="1"/>
  <c r="AW11" i="1" s="1"/>
  <c r="AV2" i="1"/>
  <c r="AW2" i="1" s="1"/>
  <c r="AV8" i="1"/>
  <c r="AW8" i="1" s="1"/>
  <c r="AV10" i="1"/>
  <c r="AW10" i="1" s="1"/>
  <c r="AW6" i="1"/>
  <c r="AW7" i="1"/>
  <c r="AW3" i="1"/>
  <c r="AW4" i="1"/>
  <c r="AW9" i="1"/>
  <c r="AX11" i="1" l="1"/>
  <c r="BA11" i="1"/>
  <c r="BA10" i="1"/>
  <c r="AX10" i="1"/>
  <c r="BA8" i="1"/>
  <c r="AX8" i="1"/>
  <c r="BA4" i="1"/>
  <c r="AX4" i="1"/>
  <c r="AX9" i="1"/>
  <c r="BA9" i="1"/>
  <c r="BA3" i="1"/>
  <c r="AX3" i="1"/>
  <c r="BA7" i="1"/>
  <c r="AX7" i="1"/>
  <c r="AX5" i="1"/>
  <c r="BA5" i="1"/>
  <c r="BA2" i="1"/>
  <c r="AX2" i="1"/>
  <c r="BA6" i="1"/>
  <c r="AX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<sst xmlns="http://schemas.openxmlformats.org/spreadsheetml/2006/main" count="184" uniqueCount="83">
  <si>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</si>
  <si>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</si>
  <si>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</si>
  <si>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</si>
  <si>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</si>
  <si>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</si>
  <si>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</si>
  <si>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</si>
  <si>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</si>
  <si>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</si>
  <si>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</si>
  <si>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</si>
  <si>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</si>
  <si>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</si>
  <si>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</si>
  <si>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</si>
  <si>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</si>
  <si>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</si>
  <si>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</si>
  <si>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</si>
  <si>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</si>
  <si>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</si>
  <si>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</si>
  <si>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</si>
  <si>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</si>
  <si>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</si>
  <si>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</si>
  <si>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</si>
  <si>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</si>
  <si>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</si>
  <si>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</si>
  <si>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</si>
  <si>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</si>
  <si>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</si>
  <si>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</si>
  <si>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</si>
  <si>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</si>
  <si>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</si>
  <si>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</si>
  <si>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</si>
  <si>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</si>
  <si>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</si>
  <si>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</si>
  <si>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</si>
  <si>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</si>
  <si>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</si>
  <si>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</si>
  <si>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</si>
  <si>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</si>
  <si>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</si>
  <si>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</si>
  <si>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</si>
  <si>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</si>
  <si>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</si>
  <si>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</si>
  <si>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</si>
  <si>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Solid</t>
    <phoneticPr fontId="8" type="noConversion"/>
  </si>
  <si>
    <t xml:space="preserve">200TC 100% Cotton Solid Sheet Set </t>
    <phoneticPr fontId="8" type="noConversion"/>
  </si>
  <si>
    <t>200TC Cotton Solid SS</t>
    <phoneticPr fontId="8" type="noConversion"/>
  </si>
  <si>
    <t>100% Cotton</t>
    <phoneticPr fontId="8" type="noConversion"/>
  </si>
  <si>
    <t>100% Cotton, Solid</t>
    <phoneticPr fontId="8" type="noConversion"/>
  </si>
  <si>
    <t xml:space="preserve"> Twin: 66x96", 20x30"(1), 39x75"+12" </t>
  </si>
  <si>
    <t xml:space="preserve">Bright White </t>
  </si>
  <si>
    <t>RS20-8505</t>
    <phoneticPr fontId="8" type="noConversion"/>
  </si>
  <si>
    <t>Set</t>
  </si>
  <si>
    <t>Normal</t>
  </si>
  <si>
    <t>6302.21.9020</t>
  </si>
  <si>
    <t>WILLOW &amp; SAGE</t>
  </si>
  <si>
    <t>Flint Stone</t>
  </si>
  <si>
    <t>RS20-8506</t>
  </si>
  <si>
    <t>Micro Chip</t>
  </si>
  <si>
    <t>RS20-8507</t>
  </si>
  <si>
    <t>Harbor Gray</t>
  </si>
  <si>
    <t>RS20-8508</t>
  </si>
  <si>
    <t>Pink Nectar</t>
  </si>
  <si>
    <t>RS20-8509</t>
  </si>
  <si>
    <t>200TC Cotton Solid SS</t>
    <phoneticPr fontId="8" type="noConversion"/>
  </si>
  <si>
    <t xml:space="preserve"> Full: 81x96", 20x30"(2), 54x75"+14" </t>
  </si>
  <si>
    <t>RS20-8510</t>
  </si>
  <si>
    <t>RS20-8511</t>
  </si>
  <si>
    <t>RS20-8512</t>
  </si>
  <si>
    <t>RS20-8513</t>
  </si>
  <si>
    <t>RS20-8514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</si>
</sst>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00"/>
    <numFmt numFmtId="181" formatCode="0.0%"/>
    <numFmt numFmtId="182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0" borderId="2" xfId="0" quotePrefix="1" applyFont="1" applyFill="1" applyBorder="1" applyAlignment="1">
      <alignment horizontal="left" vertical="center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Cotton%20Solid%20Sheets%20Price%20Quote%209-11-2025%20Commitment%202026%20Feb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OLID Container"/>
      <sheetName val="Internal Commitment"/>
      <sheetName val="PAK 08-21-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2"/>
  <sheetViews>
    <sheetView tabSelected="1" topLeftCell="K1" zoomScale="99" zoomScaleNormal="99" workbookViewId="0">
      <selection activeCell="Q15" sqref="Q1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3.42578125" style="2" customWidth="1"/>
    <col min="6" max="6" width="9.42578125" style="2" customWidth="1"/>
    <col min="7" max="7" width="19" style="2" customWidth="1"/>
    <col min="8" max="8" width="22.140625" style="2" customWidth="1"/>
    <col min="9" max="9" width="39" style="2" customWidth="1"/>
    <col min="10" max="10" width="21.42578125" style="2" customWidth="1"/>
    <col min="11" max="11" width="13.42578125" style="2" customWidth="1"/>
    <col min="12" max="12" width="20.5703125" style="2" customWidth="1"/>
    <col min="13" max="13" width="33.7109375" style="2" customWidth="1"/>
    <col min="14" max="14" width="17.42578125" style="2" customWidth="1"/>
    <col min="15" max="15" width="6.140625" style="2" customWidth="1"/>
    <col min="16" max="17" width="16.85546875" style="2" customWidth="1"/>
    <col min="18" max="18" width="11.7109375" style="2" customWidth="1"/>
    <col min="19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5" customWidth="1"/>
    <col min="24" max="24" width="8.7109375" style="55" customWidth="1"/>
    <col min="25" max="25" width="7.140625" style="55" customWidth="1"/>
    <col min="26" max="26" width="9" style="56" customWidth="1"/>
    <col min="27" max="27" width="6.28515625" style="57" customWidth="1"/>
    <col min="28" max="28" width="10" style="58" customWidth="1"/>
    <col min="29" max="29" width="10" style="56" customWidth="1"/>
    <col min="30" max="30" width="9.85546875" style="57" customWidth="1"/>
    <col min="31" max="31" width="7.85546875" style="2" customWidth="1"/>
    <col min="32" max="32" width="8.85546875" style="3" customWidth="1"/>
    <col min="33" max="33" width="15.28515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x14ac:dyDescent="0.25">
      <c r="A2" s="28">
        <v>1</v>
      </c>
      <c r="B2" s="29"/>
      <c r="C2" s="29"/>
      <c r="D2" s="29"/>
      <c r="E2" s="29" t="s">
        <v>54</v>
      </c>
      <c r="F2" s="29"/>
      <c r="G2" s="29" t="s">
        <v>55</v>
      </c>
      <c r="H2" s="30" t="s">
        <v>56</v>
      </c>
      <c r="I2" s="29" t="s">
        <v>57</v>
      </c>
      <c r="J2" s="29" t="s">
        <v>58</v>
      </c>
      <c r="K2" s="31" t="s">
        <v>59</v>
      </c>
      <c r="L2" s="32" t="s">
        <v>60</v>
      </c>
      <c r="M2" s="29" t="s">
        <v>61</v>
      </c>
      <c r="N2" s="29" t="s">
        <v>62</v>
      </c>
      <c r="O2" s="29"/>
      <c r="P2" s="33" t="s">
        <v>63</v>
      </c>
      <c r="Q2" s="29"/>
      <c r="R2" s="29"/>
      <c r="S2" s="29" t="s">
        <v>64</v>
      </c>
      <c r="T2" s="34"/>
      <c r="U2" s="35">
        <v>8.5299999999999994</v>
      </c>
      <c r="V2" s="29" t="s">
        <v>65</v>
      </c>
      <c r="W2" s="36">
        <v>35</v>
      </c>
      <c r="X2" s="36">
        <v>27.3</v>
      </c>
      <c r="Y2" s="36">
        <v>20</v>
      </c>
      <c r="Z2" s="37">
        <v>5.63</v>
      </c>
      <c r="AA2" s="38">
        <v>4</v>
      </c>
      <c r="AB2" s="39">
        <f>IF(W2="","",W2*X2*Y2/1000000)</f>
        <v>1.9109999999999999E-2</v>
      </c>
      <c r="AC2" s="37">
        <v>63</v>
      </c>
      <c r="AD2" s="40">
        <f>IF(AA2="","",AC2/AB2*AA2)</f>
        <v>13186.813186813188</v>
      </c>
      <c r="AE2" s="41">
        <v>3000</v>
      </c>
      <c r="AF2" s="42">
        <f>IF(ISERROR(AE2/AD2),"",AE2/AD2)</f>
        <v>0.22749999999999998</v>
      </c>
      <c r="AG2" s="29" t="s">
        <v>66</v>
      </c>
      <c r="AH2" s="43">
        <v>0.25700000000000001</v>
      </c>
      <c r="AI2" s="42">
        <f>IF(ISERROR(U2*AH2),"",U2*AH2)</f>
        <v>2.1922099999999998</v>
      </c>
      <c r="AJ2" s="42">
        <f>IF(ISERROR(U2+AF2+AI2),"",U2+AF2+AI2)</f>
        <v>10.949709999999998</v>
      </c>
      <c r="AK2" s="44">
        <v>0</v>
      </c>
      <c r="AL2" s="42">
        <f t="shared" ref="AL2:AL11" si="0">IF(ISERROR(AY2*AK2),"",AY2*AK2)</f>
        <v>0</v>
      </c>
      <c r="AM2" s="44">
        <v>0</v>
      </c>
      <c r="AN2" s="42">
        <f t="shared" ref="AN2:AN11" si="1">IF(ISERROR(AY2*AM2),"",AY2*AM2)</f>
        <v>0</v>
      </c>
      <c r="AO2" s="44">
        <v>0</v>
      </c>
      <c r="AP2" s="42">
        <f>IF(ISERROR(AY2*AO2),"",AY2*AO2)</f>
        <v>0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</v>
      </c>
      <c r="AW2" s="42">
        <f t="shared" ref="AW2:AW11" si="2">IF(ISERROR(AJ2+AV2),"",AJ2+AV2)</f>
        <v>10.949709999999998</v>
      </c>
      <c r="AX2" s="46">
        <f t="shared" ref="AX2:AX11" si="3">IF(ISERROR((AY2-AW2)/AY2),"",(AY2-AW2)/AY2)</f>
        <v>0.10977967479674819</v>
      </c>
      <c r="AY2" s="45">
        <v>12.3</v>
      </c>
      <c r="AZ2" s="38">
        <v>1348</v>
      </c>
      <c r="BA2" s="42">
        <f>IF(ISERROR(AW2*AZ2),"",AW2*AZ2)</f>
        <v>14760.209079999997</v>
      </c>
      <c r="BB2" s="42">
        <f>IF(ISERROR(AY2*AZ2),"",AY2*AZ2)</f>
        <v>16580.400000000001</v>
      </c>
    </row>
    <row r="3" spans="1:54" s="47" customFormat="1" x14ac:dyDescent="0.25">
      <c r="A3" s="28">
        <v>2</v>
      </c>
      <c r="B3" s="29"/>
      <c r="C3" s="29"/>
      <c r="D3" s="29"/>
      <c r="E3" s="29" t="s">
        <v>67</v>
      </c>
      <c r="F3" s="29"/>
      <c r="G3" s="29" t="s">
        <v>55</v>
      </c>
      <c r="H3" s="30" t="s">
        <v>56</v>
      </c>
      <c r="I3" s="29" t="s">
        <v>57</v>
      </c>
      <c r="J3" s="29" t="s">
        <v>58</v>
      </c>
      <c r="K3" s="31" t="s">
        <v>59</v>
      </c>
      <c r="L3" s="32" t="s">
        <v>60</v>
      </c>
      <c r="M3" s="29" t="s">
        <v>61</v>
      </c>
      <c r="N3" s="29" t="s">
        <v>68</v>
      </c>
      <c r="O3" s="29"/>
      <c r="P3" s="33" t="s">
        <v>69</v>
      </c>
      <c r="Q3" s="29"/>
      <c r="R3" s="29"/>
      <c r="S3" s="29" t="s">
        <v>64</v>
      </c>
      <c r="T3" s="34"/>
      <c r="U3" s="35">
        <v>8.5299999999999994</v>
      </c>
      <c r="V3" s="29" t="s">
        <v>65</v>
      </c>
      <c r="W3" s="36">
        <v>35</v>
      </c>
      <c r="X3" s="36">
        <v>27.3</v>
      </c>
      <c r="Y3" s="36">
        <v>20</v>
      </c>
      <c r="Z3" s="37">
        <v>5.63</v>
      </c>
      <c r="AA3" s="38">
        <v>4</v>
      </c>
      <c r="AB3" s="39">
        <f t="shared" ref="AB3:AB11" si="4">IF(W3="","",W3*X3*Y3/1000000)</f>
        <v>1.9109999999999999E-2</v>
      </c>
      <c r="AC3" s="37">
        <v>63</v>
      </c>
      <c r="AD3" s="40">
        <f t="shared" ref="AD3:AD11" si="5">IF(AA3="","",AC3/AB3*AA3)</f>
        <v>13186.813186813188</v>
      </c>
      <c r="AE3" s="41">
        <v>3000</v>
      </c>
      <c r="AF3" s="42">
        <f t="shared" ref="AF3:AF11" si="6">IF(ISERROR(AE3/AD3),"",AE3/AD3)</f>
        <v>0.22749999999999998</v>
      </c>
      <c r="AG3" s="29" t="s">
        <v>66</v>
      </c>
      <c r="AH3" s="43">
        <v>0.25700000000000001</v>
      </c>
      <c r="AI3" s="42">
        <f t="shared" ref="AI3:AI11" si="7">IF(ISERROR(U3*AH3),"",U3*AH3)</f>
        <v>2.1922099999999998</v>
      </c>
      <c r="AJ3" s="42">
        <f t="shared" ref="AJ3:AJ11" si="8">IF(ISERROR(U3+AF3+AI3),"",U3+AF3+AI3)</f>
        <v>10.949709999999998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0</v>
      </c>
      <c r="AP3" s="42">
        <f t="shared" ref="AP3:AP11" si="9">IF(ISERROR(AY3*AO3),"",AY3*AO3)</f>
        <v>0</v>
      </c>
      <c r="AQ3" s="44">
        <v>0</v>
      </c>
      <c r="AR3" s="42">
        <f t="shared" ref="AR3:AR11" si="10">IF(ISERROR(U3*AQ3),"",U3*AQ3)</f>
        <v>0</v>
      </c>
      <c r="AS3" s="45">
        <v>0</v>
      </c>
      <c r="AT3" s="44">
        <v>0</v>
      </c>
      <c r="AU3" s="42">
        <f t="shared" ref="AU3:AU11" si="11">IF(ISERROR(AY3*AT3),"",AY3*AT3)</f>
        <v>0</v>
      </c>
      <c r="AV3" s="42">
        <f t="shared" ref="AV3:AV11" si="12">IF(ISERROR(AL3+AN3+AP3+AR3+AU3),"",AL3+AN3+AP3+AR3+AU3)</f>
        <v>0</v>
      </c>
      <c r="AW3" s="42">
        <f t="shared" si="2"/>
        <v>10.949709999999998</v>
      </c>
      <c r="AX3" s="46">
        <f t="shared" si="3"/>
        <v>0.10977967479674819</v>
      </c>
      <c r="AY3" s="45">
        <v>12.3</v>
      </c>
      <c r="AZ3" s="38">
        <v>1200</v>
      </c>
      <c r="BA3" s="42">
        <f t="shared" ref="BA3:BA11" si="13">IF(ISERROR(AW3*AZ3),"",AW3*AZ3)</f>
        <v>13139.651999999998</v>
      </c>
      <c r="BB3" s="42">
        <f t="shared" ref="BB3:BB11" si="14">IF(ISERROR(AY3*AZ3),"",AY3*AZ3)</f>
        <v>14760</v>
      </c>
    </row>
    <row r="4" spans="1:54" s="47" customFormat="1" x14ac:dyDescent="0.25">
      <c r="A4" s="28">
        <v>3</v>
      </c>
      <c r="B4" s="29"/>
      <c r="C4" s="29"/>
      <c r="D4" s="29"/>
      <c r="E4" s="29" t="s">
        <v>54</v>
      </c>
      <c r="F4" s="29"/>
      <c r="G4" s="29" t="s">
        <v>55</v>
      </c>
      <c r="H4" s="30" t="s">
        <v>56</v>
      </c>
      <c r="I4" s="29" t="s">
        <v>57</v>
      </c>
      <c r="J4" s="29" t="s">
        <v>58</v>
      </c>
      <c r="K4" s="31" t="s">
        <v>59</v>
      </c>
      <c r="L4" s="32" t="s">
        <v>60</v>
      </c>
      <c r="M4" s="29" t="s">
        <v>61</v>
      </c>
      <c r="N4" s="29" t="s">
        <v>70</v>
      </c>
      <c r="O4" s="29"/>
      <c r="P4" s="33" t="s">
        <v>71</v>
      </c>
      <c r="Q4" s="29"/>
      <c r="R4" s="29"/>
      <c r="S4" s="29" t="s">
        <v>64</v>
      </c>
      <c r="T4" s="34"/>
      <c r="U4" s="35">
        <v>8.5299999999999994</v>
      </c>
      <c r="V4" s="29" t="s">
        <v>65</v>
      </c>
      <c r="W4" s="36">
        <v>35</v>
      </c>
      <c r="X4" s="36">
        <v>27.3</v>
      </c>
      <c r="Y4" s="36">
        <v>20</v>
      </c>
      <c r="Z4" s="37">
        <v>5.63</v>
      </c>
      <c r="AA4" s="38">
        <v>4</v>
      </c>
      <c r="AB4" s="39">
        <f t="shared" si="4"/>
        <v>1.9109999999999999E-2</v>
      </c>
      <c r="AC4" s="37">
        <v>63</v>
      </c>
      <c r="AD4" s="40">
        <f t="shared" si="5"/>
        <v>13186.813186813188</v>
      </c>
      <c r="AE4" s="41">
        <v>3000</v>
      </c>
      <c r="AF4" s="42">
        <f t="shared" si="6"/>
        <v>0.22749999999999998</v>
      </c>
      <c r="AG4" s="29" t="s">
        <v>66</v>
      </c>
      <c r="AH4" s="43">
        <v>0.25700000000000001</v>
      </c>
      <c r="AI4" s="42">
        <f t="shared" si="7"/>
        <v>2.1922099999999998</v>
      </c>
      <c r="AJ4" s="42">
        <f t="shared" si="8"/>
        <v>10.949709999999998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0</v>
      </c>
      <c r="AP4" s="42">
        <f t="shared" si="9"/>
        <v>0</v>
      </c>
      <c r="AQ4" s="44">
        <v>0</v>
      </c>
      <c r="AR4" s="42">
        <f t="shared" si="10"/>
        <v>0</v>
      </c>
      <c r="AS4" s="45">
        <v>0</v>
      </c>
      <c r="AT4" s="44">
        <v>0</v>
      </c>
      <c r="AU4" s="42">
        <f t="shared" si="11"/>
        <v>0</v>
      </c>
      <c r="AV4" s="42">
        <f t="shared" si="12"/>
        <v>0</v>
      </c>
      <c r="AW4" s="42">
        <f t="shared" si="2"/>
        <v>10.949709999999998</v>
      </c>
      <c r="AX4" s="46">
        <f t="shared" si="3"/>
        <v>0.10977967479674819</v>
      </c>
      <c r="AY4" s="45">
        <v>12.3</v>
      </c>
      <c r="AZ4" s="38">
        <v>1348</v>
      </c>
      <c r="BA4" s="42">
        <f t="shared" si="13"/>
        <v>14760.209079999997</v>
      </c>
      <c r="BB4" s="42">
        <f t="shared" si="14"/>
        <v>16580.400000000001</v>
      </c>
    </row>
    <row r="5" spans="1:54" s="47" customFormat="1" x14ac:dyDescent="0.25">
      <c r="A5" s="28">
        <v>4</v>
      </c>
      <c r="B5" s="29"/>
      <c r="C5" s="29"/>
      <c r="D5" s="29"/>
      <c r="E5" s="29" t="s">
        <v>67</v>
      </c>
      <c r="F5" s="29"/>
      <c r="G5" s="29" t="s">
        <v>55</v>
      </c>
      <c r="H5" s="30" t="s">
        <v>56</v>
      </c>
      <c r="I5" s="29" t="s">
        <v>57</v>
      </c>
      <c r="J5" s="29" t="s">
        <v>58</v>
      </c>
      <c r="K5" s="31" t="s">
        <v>59</v>
      </c>
      <c r="L5" s="32" t="s">
        <v>60</v>
      </c>
      <c r="M5" s="29" t="s">
        <v>61</v>
      </c>
      <c r="N5" s="29" t="s">
        <v>72</v>
      </c>
      <c r="O5" s="29"/>
      <c r="P5" s="33" t="s">
        <v>73</v>
      </c>
      <c r="Q5" s="29"/>
      <c r="R5" s="29"/>
      <c r="S5" s="29" t="s">
        <v>64</v>
      </c>
      <c r="T5" s="34"/>
      <c r="U5" s="35">
        <v>8.5299999999999994</v>
      </c>
      <c r="V5" s="29" t="s">
        <v>65</v>
      </c>
      <c r="W5" s="36">
        <v>35</v>
      </c>
      <c r="X5" s="36">
        <v>27.3</v>
      </c>
      <c r="Y5" s="36">
        <v>20</v>
      </c>
      <c r="Z5" s="37">
        <v>5.63</v>
      </c>
      <c r="AA5" s="38">
        <v>4</v>
      </c>
      <c r="AB5" s="39">
        <f t="shared" si="4"/>
        <v>1.9109999999999999E-2</v>
      </c>
      <c r="AC5" s="37">
        <v>63</v>
      </c>
      <c r="AD5" s="40">
        <f t="shared" si="5"/>
        <v>13186.813186813188</v>
      </c>
      <c r="AE5" s="41">
        <v>3000</v>
      </c>
      <c r="AF5" s="42">
        <f t="shared" si="6"/>
        <v>0.22749999999999998</v>
      </c>
      <c r="AG5" s="29" t="s">
        <v>66</v>
      </c>
      <c r="AH5" s="43">
        <v>0.25700000000000001</v>
      </c>
      <c r="AI5" s="42">
        <f t="shared" si="7"/>
        <v>2.1922099999999998</v>
      </c>
      <c r="AJ5" s="42">
        <f t="shared" si="8"/>
        <v>10.949709999999998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0</v>
      </c>
      <c r="AP5" s="42">
        <f t="shared" si="9"/>
        <v>0</v>
      </c>
      <c r="AQ5" s="44">
        <v>0</v>
      </c>
      <c r="AR5" s="42">
        <f t="shared" si="10"/>
        <v>0</v>
      </c>
      <c r="AS5" s="45">
        <v>0</v>
      </c>
      <c r="AT5" s="44">
        <v>0</v>
      </c>
      <c r="AU5" s="42">
        <f t="shared" si="11"/>
        <v>0</v>
      </c>
      <c r="AV5" s="42">
        <f t="shared" si="12"/>
        <v>0</v>
      </c>
      <c r="AW5" s="42">
        <f t="shared" si="2"/>
        <v>10.949709999999998</v>
      </c>
      <c r="AX5" s="46">
        <f t="shared" si="3"/>
        <v>0.10977967479674819</v>
      </c>
      <c r="AY5" s="45">
        <v>12.3</v>
      </c>
      <c r="AZ5" s="38">
        <v>1000</v>
      </c>
      <c r="BA5" s="42">
        <f t="shared" si="13"/>
        <v>10949.709999999997</v>
      </c>
      <c r="BB5" s="42">
        <f t="shared" si="14"/>
        <v>12300</v>
      </c>
    </row>
    <row r="6" spans="1:54" s="47" customFormat="1" x14ac:dyDescent="0.25">
      <c r="A6" s="28">
        <v>5</v>
      </c>
      <c r="B6" s="29"/>
      <c r="C6" s="29"/>
      <c r="D6" s="29"/>
      <c r="E6" s="29" t="s">
        <v>54</v>
      </c>
      <c r="F6" s="29"/>
      <c r="G6" s="29" t="s">
        <v>55</v>
      </c>
      <c r="H6" s="30" t="s">
        <v>56</v>
      </c>
      <c r="I6" s="29" t="s">
        <v>57</v>
      </c>
      <c r="J6" s="29" t="s">
        <v>58</v>
      </c>
      <c r="K6" s="31" t="s">
        <v>59</v>
      </c>
      <c r="L6" s="32" t="s">
        <v>60</v>
      </c>
      <c r="M6" s="29" t="s">
        <v>61</v>
      </c>
      <c r="N6" s="29" t="s">
        <v>74</v>
      </c>
      <c r="O6" s="29"/>
      <c r="P6" s="33" t="s">
        <v>75</v>
      </c>
      <c r="Q6" s="29"/>
      <c r="R6" s="29"/>
      <c r="S6" s="29" t="s">
        <v>64</v>
      </c>
      <c r="T6" s="34"/>
      <c r="U6" s="35">
        <v>8.5299999999999994</v>
      </c>
      <c r="V6" s="29" t="s">
        <v>65</v>
      </c>
      <c r="W6" s="36">
        <v>35</v>
      </c>
      <c r="X6" s="36">
        <v>27.3</v>
      </c>
      <c r="Y6" s="36">
        <v>20</v>
      </c>
      <c r="Z6" s="37">
        <v>5.63</v>
      </c>
      <c r="AA6" s="38">
        <v>4</v>
      </c>
      <c r="AB6" s="39">
        <f t="shared" si="4"/>
        <v>1.9109999999999999E-2</v>
      </c>
      <c r="AC6" s="37">
        <v>63</v>
      </c>
      <c r="AD6" s="40">
        <f t="shared" si="5"/>
        <v>13186.813186813188</v>
      </c>
      <c r="AE6" s="41">
        <v>3000</v>
      </c>
      <c r="AF6" s="42">
        <f t="shared" si="6"/>
        <v>0.22749999999999998</v>
      </c>
      <c r="AG6" s="29" t="s">
        <v>66</v>
      </c>
      <c r="AH6" s="43">
        <v>0.25700000000000001</v>
      </c>
      <c r="AI6" s="42">
        <f t="shared" si="7"/>
        <v>2.1922099999999998</v>
      </c>
      <c r="AJ6" s="42">
        <f t="shared" si="8"/>
        <v>10.949709999999998</v>
      </c>
      <c r="AK6" s="44">
        <v>0</v>
      </c>
      <c r="AL6" s="42">
        <f t="shared" si="0"/>
        <v>0</v>
      </c>
      <c r="AM6" s="44">
        <v>0</v>
      </c>
      <c r="AN6" s="42">
        <f t="shared" si="1"/>
        <v>0</v>
      </c>
      <c r="AO6" s="44">
        <v>0</v>
      </c>
      <c r="AP6" s="42">
        <f t="shared" si="9"/>
        <v>0</v>
      </c>
      <c r="AQ6" s="44">
        <v>0</v>
      </c>
      <c r="AR6" s="42">
        <f t="shared" si="10"/>
        <v>0</v>
      </c>
      <c r="AS6" s="45">
        <v>0</v>
      </c>
      <c r="AT6" s="44">
        <v>0</v>
      </c>
      <c r="AU6" s="42">
        <f t="shared" si="11"/>
        <v>0</v>
      </c>
      <c r="AV6" s="42">
        <f t="shared" si="12"/>
        <v>0</v>
      </c>
      <c r="AW6" s="42">
        <f t="shared" si="2"/>
        <v>10.949709999999998</v>
      </c>
      <c r="AX6" s="46">
        <f t="shared" si="3"/>
        <v>0.10977967479674819</v>
      </c>
      <c r="AY6" s="45">
        <v>12.3</v>
      </c>
      <c r="AZ6" s="38">
        <v>1200</v>
      </c>
      <c r="BA6" s="42">
        <f t="shared" si="13"/>
        <v>13139.651999999998</v>
      </c>
      <c r="BB6" s="42">
        <f t="shared" si="14"/>
        <v>14760</v>
      </c>
    </row>
    <row r="7" spans="1:54" s="47" customFormat="1" x14ac:dyDescent="0.25">
      <c r="A7" s="28">
        <v>6</v>
      </c>
      <c r="B7" s="29"/>
      <c r="C7" s="29"/>
      <c r="D7" s="29"/>
      <c r="E7" s="29" t="s">
        <v>54</v>
      </c>
      <c r="F7" s="29"/>
      <c r="G7" s="29" t="s">
        <v>55</v>
      </c>
      <c r="H7" s="30" t="s">
        <v>56</v>
      </c>
      <c r="I7" s="29" t="s">
        <v>57</v>
      </c>
      <c r="J7" s="29" t="s">
        <v>76</v>
      </c>
      <c r="K7" s="31" t="s">
        <v>59</v>
      </c>
      <c r="L7" s="32" t="s">
        <v>60</v>
      </c>
      <c r="M7" s="29" t="s">
        <v>77</v>
      </c>
      <c r="N7" s="29" t="s">
        <v>62</v>
      </c>
      <c r="O7" s="29"/>
      <c r="P7" s="33" t="s">
        <v>78</v>
      </c>
      <c r="Q7" s="29"/>
      <c r="R7" s="29"/>
      <c r="S7" s="29" t="s">
        <v>64</v>
      </c>
      <c r="T7" s="34"/>
      <c r="U7" s="35">
        <v>11.22</v>
      </c>
      <c r="V7" s="29" t="s">
        <v>65</v>
      </c>
      <c r="W7" s="36">
        <v>35</v>
      </c>
      <c r="X7" s="36">
        <v>27.3</v>
      </c>
      <c r="Y7" s="36">
        <v>25</v>
      </c>
      <c r="Z7" s="37">
        <v>6.2</v>
      </c>
      <c r="AA7" s="38">
        <v>4</v>
      </c>
      <c r="AB7" s="39">
        <f t="shared" si="4"/>
        <v>2.3887499999999999E-2</v>
      </c>
      <c r="AC7" s="37">
        <v>63</v>
      </c>
      <c r="AD7" s="40">
        <f t="shared" si="5"/>
        <v>10549.45054945055</v>
      </c>
      <c r="AE7" s="41">
        <v>3000</v>
      </c>
      <c r="AF7" s="42">
        <f t="shared" si="6"/>
        <v>0.28437499999999999</v>
      </c>
      <c r="AG7" s="29" t="s">
        <v>66</v>
      </c>
      <c r="AH7" s="43">
        <v>0.25700000000000001</v>
      </c>
      <c r="AI7" s="42">
        <f t="shared" si="7"/>
        <v>2.8835400000000004</v>
      </c>
      <c r="AJ7" s="42">
        <f t="shared" si="8"/>
        <v>14.387915000000001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0</v>
      </c>
      <c r="AP7" s="42">
        <f t="shared" si="9"/>
        <v>0</v>
      </c>
      <c r="AQ7" s="44">
        <v>0</v>
      </c>
      <c r="AR7" s="42">
        <f t="shared" si="10"/>
        <v>0</v>
      </c>
      <c r="AS7" s="45">
        <v>0</v>
      </c>
      <c r="AT7" s="44">
        <v>0</v>
      </c>
      <c r="AU7" s="42">
        <f t="shared" si="11"/>
        <v>0</v>
      </c>
      <c r="AV7" s="42">
        <f t="shared" si="12"/>
        <v>0</v>
      </c>
      <c r="AW7" s="42">
        <f t="shared" si="2"/>
        <v>14.387915000000001</v>
      </c>
      <c r="AX7" s="46">
        <f t="shared" si="3"/>
        <v>0.10075531249999992</v>
      </c>
      <c r="AY7" s="45">
        <v>16</v>
      </c>
      <c r="AZ7" s="38">
        <v>1348</v>
      </c>
      <c r="BA7" s="42">
        <f t="shared" si="13"/>
        <v>19394.909420000004</v>
      </c>
      <c r="BB7" s="42">
        <f t="shared" si="14"/>
        <v>21568</v>
      </c>
    </row>
    <row r="8" spans="1:54" ht="15" customHeight="1" x14ac:dyDescent="0.25">
      <c r="A8" s="31">
        <v>7</v>
      </c>
      <c r="B8" s="32"/>
      <c r="C8" s="32"/>
      <c r="D8" s="32"/>
      <c r="E8" s="29" t="s">
        <v>67</v>
      </c>
      <c r="F8" s="29"/>
      <c r="G8" s="29" t="s">
        <v>55</v>
      </c>
      <c r="H8" s="30" t="s">
        <v>56</v>
      </c>
      <c r="I8" s="29" t="s">
        <v>57</v>
      </c>
      <c r="J8" s="29" t="s">
        <v>58</v>
      </c>
      <c r="K8" s="31" t="s">
        <v>59</v>
      </c>
      <c r="L8" s="32" t="s">
        <v>60</v>
      </c>
      <c r="M8" s="29" t="s">
        <v>77</v>
      </c>
      <c r="N8" s="29" t="s">
        <v>68</v>
      </c>
      <c r="O8" s="29"/>
      <c r="P8" s="33" t="s">
        <v>79</v>
      </c>
      <c r="Q8" s="32"/>
      <c r="R8" s="32"/>
      <c r="S8" s="29" t="s">
        <v>64</v>
      </c>
      <c r="T8" s="34"/>
      <c r="U8" s="35">
        <v>11.22</v>
      </c>
      <c r="V8" s="29" t="s">
        <v>65</v>
      </c>
      <c r="W8" s="48">
        <v>35</v>
      </c>
      <c r="X8" s="48">
        <v>27.3</v>
      </c>
      <c r="Y8" s="48">
        <v>25</v>
      </c>
      <c r="Z8" s="37">
        <v>6.2</v>
      </c>
      <c r="AA8" s="38">
        <v>4</v>
      </c>
      <c r="AB8" s="49">
        <f t="shared" si="4"/>
        <v>2.3887499999999999E-2</v>
      </c>
      <c r="AC8" s="37">
        <v>63</v>
      </c>
      <c r="AD8" s="40">
        <f t="shared" si="5"/>
        <v>10549.45054945055</v>
      </c>
      <c r="AE8" s="41">
        <v>3000</v>
      </c>
      <c r="AF8" s="50">
        <f t="shared" si="6"/>
        <v>0.28437499999999999</v>
      </c>
      <c r="AG8" s="32" t="s">
        <v>66</v>
      </c>
      <c r="AH8" s="51">
        <v>0.25700000000000001</v>
      </c>
      <c r="AI8" s="42">
        <f t="shared" si="7"/>
        <v>2.8835400000000004</v>
      </c>
      <c r="AJ8" s="42">
        <f t="shared" si="8"/>
        <v>14.387915000000001</v>
      </c>
      <c r="AK8" s="44">
        <v>0</v>
      </c>
      <c r="AL8" s="50">
        <f t="shared" si="0"/>
        <v>0</v>
      </c>
      <c r="AM8" s="44">
        <v>0</v>
      </c>
      <c r="AN8" s="50">
        <f t="shared" si="1"/>
        <v>0</v>
      </c>
      <c r="AO8" s="44">
        <v>0</v>
      </c>
      <c r="AP8" s="42">
        <f t="shared" si="9"/>
        <v>0</v>
      </c>
      <c r="AQ8" s="44">
        <v>0</v>
      </c>
      <c r="AR8" s="42">
        <f t="shared" si="10"/>
        <v>0</v>
      </c>
      <c r="AS8" s="45">
        <v>0</v>
      </c>
      <c r="AT8" s="44">
        <v>0</v>
      </c>
      <c r="AU8" s="42">
        <f t="shared" si="11"/>
        <v>0</v>
      </c>
      <c r="AV8" s="42">
        <f t="shared" si="12"/>
        <v>0</v>
      </c>
      <c r="AW8" s="50">
        <f t="shared" si="2"/>
        <v>14.387915000000001</v>
      </c>
      <c r="AX8" s="52">
        <f t="shared" si="3"/>
        <v>0.10075531249999992</v>
      </c>
      <c r="AY8" s="6">
        <v>16</v>
      </c>
      <c r="AZ8" s="5">
        <v>1024</v>
      </c>
      <c r="BA8" s="42">
        <f t="shared" si="13"/>
        <v>14733.224960000001</v>
      </c>
      <c r="BB8" s="42">
        <f t="shared" si="14"/>
        <v>16384</v>
      </c>
    </row>
    <row r="9" spans="1:54" ht="15" customHeight="1" x14ac:dyDescent="0.25">
      <c r="A9" s="31">
        <v>8</v>
      </c>
      <c r="B9" s="32"/>
      <c r="C9" s="32"/>
      <c r="D9" s="32"/>
      <c r="E9" s="29" t="s">
        <v>54</v>
      </c>
      <c r="F9" s="29"/>
      <c r="G9" s="29" t="s">
        <v>55</v>
      </c>
      <c r="H9" s="30" t="s">
        <v>56</v>
      </c>
      <c r="I9" s="29" t="s">
        <v>57</v>
      </c>
      <c r="J9" s="29" t="s">
        <v>76</v>
      </c>
      <c r="K9" s="31" t="s">
        <v>59</v>
      </c>
      <c r="L9" s="32" t="s">
        <v>60</v>
      </c>
      <c r="M9" s="53" t="s">
        <v>77</v>
      </c>
      <c r="N9" s="29" t="s">
        <v>70</v>
      </c>
      <c r="O9" s="29"/>
      <c r="P9" s="33" t="s">
        <v>80</v>
      </c>
      <c r="Q9" s="32"/>
      <c r="R9" s="32"/>
      <c r="S9" s="29" t="s">
        <v>64</v>
      </c>
      <c r="T9" s="34"/>
      <c r="U9" s="35">
        <v>11.22</v>
      </c>
      <c r="V9" s="29" t="s">
        <v>65</v>
      </c>
      <c r="W9" s="48">
        <v>35</v>
      </c>
      <c r="X9" s="48">
        <v>27.3</v>
      </c>
      <c r="Y9" s="48">
        <v>25</v>
      </c>
      <c r="Z9" s="37">
        <v>6.2</v>
      </c>
      <c r="AA9" s="38">
        <v>4</v>
      </c>
      <c r="AB9" s="49">
        <f t="shared" si="4"/>
        <v>2.3887499999999999E-2</v>
      </c>
      <c r="AC9" s="37">
        <v>63</v>
      </c>
      <c r="AD9" s="40">
        <f t="shared" si="5"/>
        <v>10549.45054945055</v>
      </c>
      <c r="AE9" s="41">
        <v>3000</v>
      </c>
      <c r="AF9" s="50">
        <f t="shared" si="6"/>
        <v>0.28437499999999999</v>
      </c>
      <c r="AG9" s="54" t="s">
        <v>66</v>
      </c>
      <c r="AH9" s="51">
        <v>0.25700000000000001</v>
      </c>
      <c r="AI9" s="42">
        <f t="shared" si="7"/>
        <v>2.8835400000000004</v>
      </c>
      <c r="AJ9" s="42">
        <f t="shared" si="8"/>
        <v>14.387915000000001</v>
      </c>
      <c r="AK9" s="44">
        <v>0</v>
      </c>
      <c r="AL9" s="50">
        <f t="shared" si="0"/>
        <v>0</v>
      </c>
      <c r="AM9" s="44">
        <v>0</v>
      </c>
      <c r="AN9" s="50">
        <f t="shared" si="1"/>
        <v>0</v>
      </c>
      <c r="AO9" s="44">
        <v>0</v>
      </c>
      <c r="AP9" s="42">
        <f t="shared" si="9"/>
        <v>0</v>
      </c>
      <c r="AQ9" s="44">
        <v>0</v>
      </c>
      <c r="AR9" s="42">
        <f t="shared" si="10"/>
        <v>0</v>
      </c>
      <c r="AS9" s="45">
        <v>0</v>
      </c>
      <c r="AT9" s="44">
        <v>0</v>
      </c>
      <c r="AU9" s="42">
        <f t="shared" si="11"/>
        <v>0</v>
      </c>
      <c r="AV9" s="42">
        <f t="shared" si="12"/>
        <v>0</v>
      </c>
      <c r="AW9" s="50">
        <f t="shared" si="2"/>
        <v>14.387915000000001</v>
      </c>
      <c r="AX9" s="52">
        <f t="shared" si="3"/>
        <v>0.10075531249999992</v>
      </c>
      <c r="AY9" s="6">
        <v>16</v>
      </c>
      <c r="AZ9" s="5">
        <v>1348</v>
      </c>
      <c r="BA9" s="42">
        <f t="shared" si="13"/>
        <v>19394.909420000004</v>
      </c>
      <c r="BB9" s="42">
        <f t="shared" si="14"/>
        <v>21568</v>
      </c>
    </row>
    <row r="10" spans="1:54" ht="15" customHeight="1" x14ac:dyDescent="0.25">
      <c r="A10" s="31">
        <v>9</v>
      </c>
      <c r="B10" s="32"/>
      <c r="C10" s="32"/>
      <c r="D10" s="32"/>
      <c r="E10" s="29" t="s">
        <v>67</v>
      </c>
      <c r="F10" s="29"/>
      <c r="G10" s="29" t="s">
        <v>55</v>
      </c>
      <c r="H10" s="30" t="s">
        <v>56</v>
      </c>
      <c r="I10" s="29" t="s">
        <v>57</v>
      </c>
      <c r="J10" s="29" t="s">
        <v>58</v>
      </c>
      <c r="K10" s="31" t="s">
        <v>59</v>
      </c>
      <c r="L10" s="32" t="s">
        <v>60</v>
      </c>
      <c r="M10" s="53" t="s">
        <v>77</v>
      </c>
      <c r="N10" s="29" t="s">
        <v>72</v>
      </c>
      <c r="O10" s="29"/>
      <c r="P10" s="33" t="s">
        <v>81</v>
      </c>
      <c r="Q10" s="32"/>
      <c r="R10" s="32"/>
      <c r="S10" s="29" t="s">
        <v>64</v>
      </c>
      <c r="T10" s="34"/>
      <c r="U10" s="35">
        <v>11.22</v>
      </c>
      <c r="V10" s="29" t="s">
        <v>65</v>
      </c>
      <c r="W10" s="48">
        <v>35</v>
      </c>
      <c r="X10" s="48">
        <v>27.3</v>
      </c>
      <c r="Y10" s="48">
        <v>25</v>
      </c>
      <c r="Z10" s="37">
        <v>6.2</v>
      </c>
      <c r="AA10" s="38">
        <v>4</v>
      </c>
      <c r="AB10" s="49">
        <f t="shared" si="4"/>
        <v>2.3887499999999999E-2</v>
      </c>
      <c r="AC10" s="37">
        <v>63</v>
      </c>
      <c r="AD10" s="40">
        <f t="shared" si="5"/>
        <v>10549.45054945055</v>
      </c>
      <c r="AE10" s="41">
        <v>3000</v>
      </c>
      <c r="AF10" s="50">
        <f t="shared" si="6"/>
        <v>0.28437499999999999</v>
      </c>
      <c r="AG10" s="54" t="s">
        <v>66</v>
      </c>
      <c r="AH10" s="51">
        <v>0.25700000000000001</v>
      </c>
      <c r="AI10" s="42">
        <f t="shared" si="7"/>
        <v>2.8835400000000004</v>
      </c>
      <c r="AJ10" s="42">
        <f t="shared" si="8"/>
        <v>14.387915000000001</v>
      </c>
      <c r="AK10" s="44">
        <v>0</v>
      </c>
      <c r="AL10" s="50">
        <f t="shared" si="0"/>
        <v>0</v>
      </c>
      <c r="AM10" s="44">
        <v>0</v>
      </c>
      <c r="AN10" s="50">
        <f t="shared" si="1"/>
        <v>0</v>
      </c>
      <c r="AO10" s="44">
        <v>0</v>
      </c>
      <c r="AP10" s="42">
        <f t="shared" si="9"/>
        <v>0</v>
      </c>
      <c r="AQ10" s="44">
        <v>0</v>
      </c>
      <c r="AR10" s="42">
        <f t="shared" si="10"/>
        <v>0</v>
      </c>
      <c r="AS10" s="45">
        <v>0</v>
      </c>
      <c r="AT10" s="44">
        <v>0</v>
      </c>
      <c r="AU10" s="42">
        <f t="shared" si="11"/>
        <v>0</v>
      </c>
      <c r="AV10" s="42">
        <f t="shared" si="12"/>
        <v>0</v>
      </c>
      <c r="AW10" s="50">
        <f t="shared" si="2"/>
        <v>14.387915000000001</v>
      </c>
      <c r="AX10" s="52">
        <f t="shared" si="3"/>
        <v>0.10075531249999992</v>
      </c>
      <c r="AY10" s="6">
        <v>16</v>
      </c>
      <c r="AZ10" s="5">
        <v>996</v>
      </c>
      <c r="BA10" s="42">
        <f t="shared" si="13"/>
        <v>14330.363340000002</v>
      </c>
      <c r="BB10" s="42">
        <f t="shared" si="14"/>
        <v>15936</v>
      </c>
    </row>
    <row r="11" spans="1:54" ht="15" customHeight="1" x14ac:dyDescent="0.25">
      <c r="A11" s="31">
        <v>10</v>
      </c>
      <c r="B11" s="32"/>
      <c r="C11" s="32"/>
      <c r="D11" s="32"/>
      <c r="E11" s="29" t="s">
        <v>54</v>
      </c>
      <c r="F11" s="29"/>
      <c r="G11" s="29" t="s">
        <v>55</v>
      </c>
      <c r="H11" s="30" t="s">
        <v>56</v>
      </c>
      <c r="I11" s="29" t="s">
        <v>57</v>
      </c>
      <c r="J11" s="29" t="s">
        <v>58</v>
      </c>
      <c r="K11" s="31" t="s">
        <v>59</v>
      </c>
      <c r="L11" s="32" t="s">
        <v>60</v>
      </c>
      <c r="M11" s="53" t="s">
        <v>77</v>
      </c>
      <c r="N11" s="29" t="s">
        <v>74</v>
      </c>
      <c r="O11" s="29"/>
      <c r="P11" s="33" t="s">
        <v>82</v>
      </c>
      <c r="Q11" s="32"/>
      <c r="R11" s="32"/>
      <c r="S11" s="29" t="s">
        <v>64</v>
      </c>
      <c r="T11" s="34"/>
      <c r="U11" s="35">
        <v>11.22</v>
      </c>
      <c r="V11" s="29" t="s">
        <v>65</v>
      </c>
      <c r="W11" s="48">
        <v>35</v>
      </c>
      <c r="X11" s="48">
        <v>27.3</v>
      </c>
      <c r="Y11" s="48">
        <v>25</v>
      </c>
      <c r="Z11" s="37">
        <v>6.2</v>
      </c>
      <c r="AA11" s="38">
        <v>4</v>
      </c>
      <c r="AB11" s="49">
        <f t="shared" si="4"/>
        <v>2.3887499999999999E-2</v>
      </c>
      <c r="AC11" s="37">
        <v>63</v>
      </c>
      <c r="AD11" s="40">
        <f t="shared" si="5"/>
        <v>10549.45054945055</v>
      </c>
      <c r="AE11" s="41">
        <v>3000</v>
      </c>
      <c r="AF11" s="50">
        <f t="shared" si="6"/>
        <v>0.28437499999999999</v>
      </c>
      <c r="AG11" s="54" t="s">
        <v>66</v>
      </c>
      <c r="AH11" s="51">
        <v>0.25700000000000001</v>
      </c>
      <c r="AI11" s="42">
        <f t="shared" si="7"/>
        <v>2.8835400000000004</v>
      </c>
      <c r="AJ11" s="42">
        <f t="shared" si="8"/>
        <v>14.387915000000001</v>
      </c>
      <c r="AK11" s="44">
        <v>0</v>
      </c>
      <c r="AL11" s="50">
        <f t="shared" si="0"/>
        <v>0</v>
      </c>
      <c r="AM11" s="44">
        <v>0</v>
      </c>
      <c r="AN11" s="50">
        <f t="shared" si="1"/>
        <v>0</v>
      </c>
      <c r="AO11" s="44">
        <v>0</v>
      </c>
      <c r="AP11" s="42">
        <f t="shared" si="9"/>
        <v>0</v>
      </c>
      <c r="AQ11" s="44">
        <v>0</v>
      </c>
      <c r="AR11" s="42">
        <f t="shared" si="10"/>
        <v>0</v>
      </c>
      <c r="AS11" s="45">
        <v>0</v>
      </c>
      <c r="AT11" s="44">
        <v>0</v>
      </c>
      <c r="AU11" s="42">
        <f t="shared" si="11"/>
        <v>0</v>
      </c>
      <c r="AV11" s="42">
        <f t="shared" si="12"/>
        <v>0</v>
      </c>
      <c r="AW11" s="50">
        <f t="shared" si="2"/>
        <v>14.387915000000001</v>
      </c>
      <c r="AX11" s="52">
        <f t="shared" si="3"/>
        <v>0.10075531249999992</v>
      </c>
      <c r="AY11" s="6">
        <v>16</v>
      </c>
      <c r="AZ11" s="5">
        <v>1024</v>
      </c>
      <c r="BA11" s="42">
        <f t="shared" si="13"/>
        <v>14733.224960000001</v>
      </c>
      <c r="BB11" s="42">
        <f t="shared" si="14"/>
        <v>16384</v>
      </c>
    </row>
    <row r="12" spans="1:54" x14ac:dyDescent="0.25">
      <c r="AX12" s="4"/>
      <c r="AZ12" s="57"/>
    </row>
  </sheetData>
  <sheetProtection insertRows="0" deleteRows="0" sort="0"/>
  <protectedRanges>
    <protectedRange sqref="AF2:AF5 AF6:AH11 W12:AU221 AV13:AY221 AV12:AX12 AZ6:AZ12 M12:T221 U2:V221 AB2:AD11 A2:K221 W6:Y6 W7:Z11 AI2:AX11 M2:O11 Q2:S11" name="Range1"/>
    <protectedRange sqref="W2:Z2 W3:Y5 Z3:Z6" name="Range1_2"/>
    <protectedRange sqref="AE2:AE11" name="Range1_3"/>
    <protectedRange sqref="AG2:AH5" name="Range1_4"/>
    <protectedRange sqref="AZ2:AZ5" name="Range1_6"/>
    <protectedRange sqref="L2:L257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G2:G11</xm:sqref>
        </x14:dataValidation>
        <x14:dataValidation type="list" allowBlank="1" showInputMessage="1" showErrorMessage="1">
          <x14:formula1>
            <xm:f>[1]ValueSelect!#REF!</xm:f>
          </x14:formula1>
          <xm:sqref>F2:F11</xm:sqref>
        </x14:dataValidation>
        <x14:dataValidation type="list" allowBlank="1" showInputMessage="1" showErrorMessage="1">
          <x14:formula1>
            <xm:f>[1]Data!#REF!</xm:f>
          </x14:formula1>
          <xm:sqref>V2:V11</xm:sqref>
        </x14:dataValidation>
        <x14:dataValidation type="list" allowBlank="1" showInputMessage="1" showErrorMessage="1">
          <x14:formula1>
            <xm:f>[1]Data!#REF!</xm:f>
          </x14:formula1>
          <xm:sqref>S2:S11</xm:sqref>
        </x14:dataValidation>
        <x14:dataValidation type="list" allowBlank="1" showInputMessage="1" showErrorMessage="1">
          <x14:formula1>
            <xm:f>[1]ValueSelect!#REF!</xm:f>
          </x14:formula1>
          <xm:sqref>E2:E11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2025-09-11T07:48:04Z</dcterms:created>
  <dcterms:modified xsi:type="dcterms:W3CDTF">2025-09-11T07:48:51Z</dcterms:modified>
</cp:coreProperties>
</file>