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39EED92A-2AAB-4142-A19A-88D4A5C49705}" xr6:coauthVersionLast="47" xr6:coauthVersionMax="47" xr10:uidLastSave="{00000000-0000-0000-0000-000000000000}"/>
  <bookViews>
    <workbookView xWindow="-110" yWindow="-110" windowWidth="19420" windowHeight="10300" xr2:uid="{5E34C6B7-19B9-4565-BFD9-E398D254F0C4}"/>
  </bookViews>
  <sheets>
    <sheet name="Item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1" i="1" l="1"/>
  <c r="AD21" i="1" s="1"/>
  <c r="AF21" i="1" s="1"/>
  <c r="AB22" i="1"/>
  <c r="AD22" i="1" s="1"/>
  <c r="AF22" i="1" s="1"/>
  <c r="AB17" i="1"/>
  <c r="AB18" i="1"/>
  <c r="AB8" i="1"/>
  <c r="AD8" i="1" s="1"/>
  <c r="AF8" i="1" s="1"/>
  <c r="AB9" i="1"/>
  <c r="AD9" i="1" s="1"/>
  <c r="AF9" i="1" s="1"/>
  <c r="AB7" i="1"/>
  <c r="AD7" i="1" s="1"/>
  <c r="AF7" i="1" s="1"/>
  <c r="AB6" i="1"/>
  <c r="AD6" i="1" s="1"/>
  <c r="AF6" i="1" s="1"/>
  <c r="BF25" i="1"/>
  <c r="BC25" i="1"/>
  <c r="AW25" i="1"/>
  <c r="AT25" i="1"/>
  <c r="AR25" i="1"/>
  <c r="AP25" i="1"/>
  <c r="AN25" i="1"/>
  <c r="AI25" i="1"/>
  <c r="AB25" i="1"/>
  <c r="AD25" i="1" s="1"/>
  <c r="AF25" i="1" s="1"/>
  <c r="BF24" i="1"/>
  <c r="BC24" i="1"/>
  <c r="AW24" i="1"/>
  <c r="AT24" i="1"/>
  <c r="AR24" i="1"/>
  <c r="AP24" i="1"/>
  <c r="AN24" i="1"/>
  <c r="AI24" i="1"/>
  <c r="AB24" i="1"/>
  <c r="AD24" i="1" s="1"/>
  <c r="AF24" i="1" s="1"/>
  <c r="AJ24" i="1" s="1"/>
  <c r="BF23" i="1"/>
  <c r="BC23" i="1"/>
  <c r="AW23" i="1"/>
  <c r="AT23" i="1"/>
  <c r="AR23" i="1"/>
  <c r="AP23" i="1"/>
  <c r="AN23" i="1"/>
  <c r="AI23" i="1"/>
  <c r="AB23" i="1"/>
  <c r="AD23" i="1" s="1"/>
  <c r="AF23" i="1" s="1"/>
  <c r="BF22" i="1"/>
  <c r="BC22" i="1"/>
  <c r="AW22" i="1"/>
  <c r="AT22" i="1"/>
  <c r="AR22" i="1"/>
  <c r="AP22" i="1"/>
  <c r="AN22" i="1"/>
  <c r="AI22" i="1"/>
  <c r="BF21" i="1"/>
  <c r="BC21" i="1"/>
  <c r="AW21" i="1"/>
  <c r="AT21" i="1"/>
  <c r="AR21" i="1"/>
  <c r="AP21" i="1"/>
  <c r="AN21" i="1"/>
  <c r="AI21" i="1"/>
  <c r="BF20" i="1"/>
  <c r="BC20" i="1"/>
  <c r="AW20" i="1"/>
  <c r="AT20" i="1"/>
  <c r="AR20" i="1"/>
  <c r="AP20" i="1"/>
  <c r="AN20" i="1"/>
  <c r="AI20" i="1"/>
  <c r="AB20" i="1"/>
  <c r="AD20" i="1" s="1"/>
  <c r="AF20" i="1" s="1"/>
  <c r="BF19" i="1"/>
  <c r="BC19" i="1"/>
  <c r="AW19" i="1"/>
  <c r="AT19" i="1"/>
  <c r="AR19" i="1"/>
  <c r="AP19" i="1"/>
  <c r="AN19" i="1"/>
  <c r="AI19" i="1"/>
  <c r="AB19" i="1"/>
  <c r="AD19" i="1" s="1"/>
  <c r="AF19" i="1" s="1"/>
  <c r="BF18" i="1"/>
  <c r="BC18" i="1"/>
  <c r="AW18" i="1"/>
  <c r="AT18" i="1"/>
  <c r="AR18" i="1"/>
  <c r="AP18" i="1"/>
  <c r="AN18" i="1"/>
  <c r="AI18" i="1"/>
  <c r="AD18" i="1"/>
  <c r="AF18" i="1" s="1"/>
  <c r="AJ18" i="1" s="1"/>
  <c r="BF17" i="1"/>
  <c r="BC17" i="1"/>
  <c r="AW17" i="1"/>
  <c r="AT17" i="1"/>
  <c r="AR17" i="1"/>
  <c r="AP17" i="1"/>
  <c r="AN17" i="1"/>
  <c r="AI17" i="1"/>
  <c r="AD17" i="1"/>
  <c r="AF17" i="1" s="1"/>
  <c r="BF16" i="1"/>
  <c r="BC16" i="1"/>
  <c r="AW16" i="1"/>
  <c r="AT16" i="1"/>
  <c r="AR16" i="1"/>
  <c r="AP16" i="1"/>
  <c r="AN16" i="1"/>
  <c r="AI16" i="1"/>
  <c r="AB16" i="1"/>
  <c r="AD16" i="1" s="1"/>
  <c r="AF16" i="1" s="1"/>
  <c r="AJ16" i="1" s="1"/>
  <c r="BF15" i="1"/>
  <c r="BC15" i="1"/>
  <c r="AW15" i="1"/>
  <c r="AT15" i="1"/>
  <c r="AR15" i="1"/>
  <c r="AP15" i="1"/>
  <c r="AN15" i="1"/>
  <c r="AI15" i="1"/>
  <c r="AB15" i="1"/>
  <c r="AD15" i="1" s="1"/>
  <c r="AF15" i="1" s="1"/>
  <c r="BF14" i="1"/>
  <c r="BC14" i="1"/>
  <c r="AW14" i="1"/>
  <c r="AT14" i="1"/>
  <c r="AR14" i="1"/>
  <c r="AP14" i="1"/>
  <c r="AN14" i="1"/>
  <c r="AI14" i="1"/>
  <c r="AB14" i="1"/>
  <c r="AD14" i="1" s="1"/>
  <c r="AF14" i="1" s="1"/>
  <c r="BF13" i="1"/>
  <c r="BC13" i="1"/>
  <c r="AW13" i="1"/>
  <c r="AT13" i="1"/>
  <c r="AR13" i="1"/>
  <c r="AP13" i="1"/>
  <c r="AN13" i="1"/>
  <c r="AI13" i="1"/>
  <c r="AB13" i="1"/>
  <c r="AD13" i="1" s="1"/>
  <c r="AF13" i="1" s="1"/>
  <c r="AJ13" i="1" s="1"/>
  <c r="BF12" i="1"/>
  <c r="BC12" i="1"/>
  <c r="AW12" i="1"/>
  <c r="AT12" i="1"/>
  <c r="AR12" i="1"/>
  <c r="AP12" i="1"/>
  <c r="AN12" i="1"/>
  <c r="AI12" i="1"/>
  <c r="AB12" i="1"/>
  <c r="AD12" i="1" s="1"/>
  <c r="AF12" i="1" s="1"/>
  <c r="BF11" i="1"/>
  <c r="BC11" i="1"/>
  <c r="AW11" i="1"/>
  <c r="AT11" i="1"/>
  <c r="AR11" i="1"/>
  <c r="AP11" i="1"/>
  <c r="AN11" i="1"/>
  <c r="AI11" i="1"/>
  <c r="AB11" i="1"/>
  <c r="AD11" i="1" s="1"/>
  <c r="AF11" i="1" s="1"/>
  <c r="BF10" i="1"/>
  <c r="BC10" i="1"/>
  <c r="AW10" i="1"/>
  <c r="AT10" i="1"/>
  <c r="AR10" i="1"/>
  <c r="AP10" i="1"/>
  <c r="AN10" i="1"/>
  <c r="AI10" i="1"/>
  <c r="AB10" i="1"/>
  <c r="AD10" i="1" s="1"/>
  <c r="AF10" i="1" s="1"/>
  <c r="BF9" i="1"/>
  <c r="BC9" i="1"/>
  <c r="AW9" i="1"/>
  <c r="AT9" i="1"/>
  <c r="AR9" i="1"/>
  <c r="AP9" i="1"/>
  <c r="AN9" i="1"/>
  <c r="AI9" i="1"/>
  <c r="BF8" i="1"/>
  <c r="BC8" i="1"/>
  <c r="AW8" i="1"/>
  <c r="AT8" i="1"/>
  <c r="AR8" i="1"/>
  <c r="AP8" i="1"/>
  <c r="AN8" i="1"/>
  <c r="AI8" i="1"/>
  <c r="BF7" i="1"/>
  <c r="BC7" i="1"/>
  <c r="AW7" i="1"/>
  <c r="AT7" i="1"/>
  <c r="AR7" i="1"/>
  <c r="AP7" i="1"/>
  <c r="AN7" i="1"/>
  <c r="AI7" i="1"/>
  <c r="BF6" i="1"/>
  <c r="BC6" i="1"/>
  <c r="AW6" i="1"/>
  <c r="AT6" i="1"/>
  <c r="AR6" i="1"/>
  <c r="AP6" i="1"/>
  <c r="AN6" i="1"/>
  <c r="AI6" i="1"/>
  <c r="BF5" i="1"/>
  <c r="BC5" i="1"/>
  <c r="AW5" i="1"/>
  <c r="AT5" i="1"/>
  <c r="AR5" i="1"/>
  <c r="AP5" i="1"/>
  <c r="AN5" i="1"/>
  <c r="AI5" i="1"/>
  <c r="AB5" i="1"/>
  <c r="AD5" i="1" s="1"/>
  <c r="AF5" i="1" s="1"/>
  <c r="BF4" i="1"/>
  <c r="BC4" i="1"/>
  <c r="AW4" i="1"/>
  <c r="AT4" i="1"/>
  <c r="AR4" i="1"/>
  <c r="AP4" i="1"/>
  <c r="AN4" i="1"/>
  <c r="AI4" i="1"/>
  <c r="AB4" i="1"/>
  <c r="AD4" i="1" s="1"/>
  <c r="AF4" i="1" s="1"/>
  <c r="BF3" i="1"/>
  <c r="BC3" i="1"/>
  <c r="AW3" i="1"/>
  <c r="AT3" i="1"/>
  <c r="AR3" i="1"/>
  <c r="AP3" i="1"/>
  <c r="AN3" i="1"/>
  <c r="AI3" i="1"/>
  <c r="AB3" i="1"/>
  <c r="AD3" i="1" s="1"/>
  <c r="AF3" i="1" s="1"/>
  <c r="AJ3" i="1" s="1"/>
  <c r="AL3" i="1" s="1"/>
  <c r="BF2" i="1"/>
  <c r="BC2" i="1"/>
  <c r="AW2" i="1"/>
  <c r="AT2" i="1"/>
  <c r="AR2" i="1"/>
  <c r="AP2" i="1"/>
  <c r="AN2" i="1"/>
  <c r="AI2" i="1"/>
  <c r="AB2" i="1"/>
  <c r="AD2" i="1" s="1"/>
  <c r="AF2" i="1" s="1"/>
  <c r="AJ2" i="1" s="1"/>
  <c r="AJ23" i="1" l="1"/>
  <c r="AL23" i="1" s="1"/>
  <c r="AJ20" i="1"/>
  <c r="AL20" i="1" s="1"/>
  <c r="AJ17" i="1"/>
  <c r="AL17" i="1" s="1"/>
  <c r="AX2" i="1"/>
  <c r="AJ21" i="1"/>
  <c r="AL21" i="1" s="1"/>
  <c r="AJ12" i="1"/>
  <c r="AL12" i="1" s="1"/>
  <c r="AJ11" i="1"/>
  <c r="AL11" i="1" s="1"/>
  <c r="AJ25" i="1"/>
  <c r="AL25" i="1" s="1"/>
  <c r="AJ5" i="1"/>
  <c r="AL5" i="1" s="1"/>
  <c r="AJ19" i="1"/>
  <c r="AL19" i="1" s="1"/>
  <c r="AY19" i="1" s="1"/>
  <c r="AX13" i="1"/>
  <c r="AX6" i="1"/>
  <c r="AJ14" i="1"/>
  <c r="AL14" i="1" s="1"/>
  <c r="AX20" i="1"/>
  <c r="AX16" i="1"/>
  <c r="AX10" i="1"/>
  <c r="AJ9" i="1"/>
  <c r="AJ15" i="1"/>
  <c r="AL15" i="1" s="1"/>
  <c r="AX21" i="1"/>
  <c r="AX9" i="1"/>
  <c r="AJ6" i="1"/>
  <c r="AX19" i="1"/>
  <c r="AJ22" i="1"/>
  <c r="AL22" i="1" s="1"/>
  <c r="AX7" i="1"/>
  <c r="AX3" i="1"/>
  <c r="AJ8" i="1"/>
  <c r="AL8" i="1" s="1"/>
  <c r="AX15" i="1"/>
  <c r="AX25" i="1"/>
  <c r="AX17" i="1"/>
  <c r="AX4" i="1"/>
  <c r="AX22" i="1"/>
  <c r="AX5" i="1"/>
  <c r="AX8" i="1"/>
  <c r="AX24" i="1"/>
  <c r="AJ4" i="1"/>
  <c r="AL4" i="1" s="1"/>
  <c r="AJ7" i="1"/>
  <c r="AL7" i="1" s="1"/>
  <c r="AX11" i="1"/>
  <c r="AX12" i="1"/>
  <c r="AJ10" i="1"/>
  <c r="AL16" i="1"/>
  <c r="AL2" i="1"/>
  <c r="AL24" i="1"/>
  <c r="AL13" i="1"/>
  <c r="AX14" i="1"/>
  <c r="AX23" i="1"/>
  <c r="AL18" i="1"/>
  <c r="AX18" i="1"/>
  <c r="AY25" i="1" l="1"/>
  <c r="AY14" i="1"/>
  <c r="AY11" i="1"/>
  <c r="AZ11" i="1" s="1"/>
  <c r="AY2" i="1"/>
  <c r="BE2" i="1" s="1"/>
  <c r="AY21" i="1"/>
  <c r="AZ21" i="1" s="1"/>
  <c r="AY7" i="1"/>
  <c r="AZ7" i="1" s="1"/>
  <c r="AY15" i="1"/>
  <c r="BE15" i="1" s="1"/>
  <c r="AY13" i="1"/>
  <c r="BE13" i="1" s="1"/>
  <c r="AY18" i="1"/>
  <c r="BE18" i="1" s="1"/>
  <c r="AY8" i="1"/>
  <c r="BE8" i="1" s="1"/>
  <c r="AY23" i="1"/>
  <c r="AY12" i="1"/>
  <c r="AZ12" i="1" s="1"/>
  <c r="AY22" i="1"/>
  <c r="AY17" i="1"/>
  <c r="BE17" i="1" s="1"/>
  <c r="AY3" i="1"/>
  <c r="BE3" i="1" s="1"/>
  <c r="AY24" i="1"/>
  <c r="AZ24" i="1" s="1"/>
  <c r="AY5" i="1"/>
  <c r="AZ5" i="1" s="1"/>
  <c r="AY16" i="1"/>
  <c r="AZ16" i="1" s="1"/>
  <c r="AY20" i="1"/>
  <c r="AZ20" i="1" s="1"/>
  <c r="AY4" i="1"/>
  <c r="BE4" i="1" s="1"/>
  <c r="AL10" i="1"/>
  <c r="AY10" i="1" s="1"/>
  <c r="AZ10" i="1" s="1"/>
  <c r="AL9" i="1"/>
  <c r="AY9" i="1" s="1"/>
  <c r="BE9" i="1" s="1"/>
  <c r="AL6" i="1"/>
  <c r="AY6" i="1" s="1"/>
  <c r="BE6" i="1" s="1"/>
  <c r="AZ14" i="1"/>
  <c r="BE14" i="1"/>
  <c r="BE23" i="1"/>
  <c r="AZ23" i="1"/>
  <c r="AZ15" i="1"/>
  <c r="AZ19" i="1"/>
  <c r="BE19" i="1"/>
  <c r="BE25" i="1"/>
  <c r="AZ25" i="1"/>
  <c r="AZ2" i="1" l="1"/>
  <c r="AZ13" i="1"/>
  <c r="BE11" i="1"/>
  <c r="BE21" i="1"/>
  <c r="BE7" i="1"/>
  <c r="AZ6" i="1"/>
  <c r="AZ18" i="1"/>
  <c r="AZ8" i="1"/>
  <c r="AZ9" i="1"/>
  <c r="BE16" i="1"/>
  <c r="BE24" i="1"/>
  <c r="BE10" i="1"/>
  <c r="AZ17" i="1"/>
  <c r="BE5" i="1"/>
  <c r="BE12" i="1"/>
  <c r="AZ3" i="1"/>
  <c r="BE20" i="1"/>
  <c r="AZ4" i="1"/>
  <c r="BE22" i="1"/>
  <c r="AZ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B1" authorId="0" shapeId="0" xr:uid="{D5DADD42-5D87-4F9A-8AFC-276756C13C19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8168C9B8-EB16-40FD-8783-AF5C95D751B7}">
      <text>
        <r>
          <rPr>
            <sz val="11"/>
            <rFont val="Calibri"/>
            <family val="2"/>
          </rPr>
          <t>[Container Volume]/[Cubic Meter per Carton]*[Case Pack]</t>
        </r>
      </text>
    </comment>
    <comment ref="AF1" authorId="0" shapeId="0" xr:uid="{405D1127-5B89-44CA-980E-42F580BC8656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0292CE30-DCCB-4D0E-9603-356F9AC04AB8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8E5AA978-C676-4F85-BC73-1A6F07F1724B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E9B6703D-14A1-423E-9D63-C0D8F22A0DB6}">
      <text>
        <r>
          <rPr>
            <sz val="11"/>
            <rFont val="Calibri"/>
            <family val="2"/>
          </rPr>
          <t>[LDP Cost $]*[Exchange Rate]</t>
        </r>
      </text>
    </comment>
    <comment ref="AN1" authorId="0" shapeId="0" xr:uid="{368A5981-9A6B-4D8C-AA71-8D5674A7877F}">
      <text>
        <r>
          <rPr>
            <sz val="11"/>
            <rFont val="Calibri"/>
            <family val="2"/>
          </rPr>
          <t>[JLA FOB Price]*[Licensor Royalty %]</t>
        </r>
      </text>
    </comment>
    <comment ref="AP1" authorId="0" shapeId="0" xr:uid="{7675ED87-E9E3-478C-99F5-4122CEDA7FD3}">
      <text>
        <r>
          <rPr>
            <sz val="11"/>
            <rFont val="Calibri"/>
            <family val="2"/>
          </rPr>
          <t>[FOB Cost]*[Tech Royalty %]</t>
        </r>
      </text>
    </comment>
    <comment ref="AR1" authorId="0" shapeId="0" xr:uid="{083B9C79-3CBF-4B29-B657-B90AA7FF0D0E}">
      <text>
        <r>
          <rPr>
            <sz val="11"/>
            <rFont val="Calibri"/>
            <family val="2"/>
          </rPr>
          <t>[JLA FOB Price]*[DA %]</t>
        </r>
      </text>
    </comment>
    <comment ref="AT1" authorId="0" shapeId="0" xr:uid="{4B918612-14BE-478C-9F3F-9E3F10887F5C}">
      <text>
        <r>
          <rPr>
            <sz val="11"/>
            <rFont val="Calibri"/>
            <family val="2"/>
          </rPr>
          <t>[JLA FOB Price]*[Warehouse Charge %]</t>
        </r>
      </text>
    </comment>
    <comment ref="AW1" authorId="0" shapeId="0" xr:uid="{85FE24B4-ABFE-4D28-92F0-FC56E4445022}">
      <text>
        <r>
          <rPr>
            <sz val="11"/>
            <rFont val="Calibri"/>
            <family val="2"/>
          </rPr>
          <t>[JLA FOB Price]*[Load 2 %]</t>
        </r>
      </text>
    </comment>
    <comment ref="AX1" authorId="0" shapeId="0" xr:uid="{8C9E9084-C966-4FA2-97F4-4586779FA033}">
      <text>
        <r>
          <rPr>
            <sz val="11"/>
            <rFont val="Calibri"/>
            <family val="2"/>
          </rPr>
          <t>[Licensor Royalty $]+[Tech Royalty $]+[DA $]+[Warehouse Charge]+[Load 2 $]</t>
        </r>
      </text>
    </comment>
    <comment ref="AY1" authorId="0" shapeId="0" xr:uid="{63002B11-50FA-47F1-AA76-2DCD7A05382B}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 xr:uid="{DEB8E76A-6ED8-4F2C-8ED4-67AA3169CD67}">
      <text>
        <r>
          <rPr>
            <sz val="11"/>
            <rFont val="Calibri"/>
            <family val="2"/>
          </rPr>
          <t>([JLA FOB Price Quote (Value)]-[FOB Cost w/ Load $])/[JLA FOB Price Quote (Value)]</t>
        </r>
      </text>
    </comment>
    <comment ref="BC1" authorId="0" shapeId="0" xr:uid="{A6837C70-2B40-48B3-ACDD-2BD29D22756B}">
      <text>
        <r>
          <rPr>
            <sz val="11"/>
            <rFont val="Calibri"/>
            <family val="2"/>
          </rPr>
          <t>([Suggested Retail Price]-JLA POE Price])/[Suggested Retail Price]</t>
        </r>
      </text>
    </comment>
    <comment ref="BE1" authorId="0" shapeId="0" xr:uid="{ECEE5520-6E38-4EDE-A343-E03C595053E3}">
      <text>
        <r>
          <rPr>
            <sz val="11"/>
            <rFont val="Calibri"/>
            <family val="2"/>
          </rPr>
          <t>[POE Cost w/ Load $]*[Total Quantity]</t>
        </r>
      </text>
    </comment>
    <comment ref="BF1" authorId="0" shapeId="0" xr:uid="{4500B18F-5510-4D29-A7CD-A7C0674EB991}">
      <text>
        <r>
          <rPr>
            <sz val="11"/>
            <rFont val="Calibri"/>
            <family val="2"/>
          </rPr>
          <t>[POE Cost w/ Load $]*[Total Quantity]</t>
        </r>
      </text>
    </comment>
  </commentList>
</comments>
</file>

<file path=xl/sharedStrings.xml><?xml version="1.0" encoding="utf-8"?>
<sst xmlns="http://schemas.openxmlformats.org/spreadsheetml/2006/main" count="422" uniqueCount="152">
  <si>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</si>
  <si>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</si>
  <si>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</si>
  <si>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</si>
  <si>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</si>
  <si>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</si>
  <si>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</si>
  <si>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</si>
  <si>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</si>
  <si>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</si>
  <si>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</si>
  <si>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</si>
  <si>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Opacity</t>
  </si>
  <si>
    <t>Size/Spec.</t>
  </si>
  <si>
    <t>Color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</si>
  <si>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</si>
  <si>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</si>
  <si>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</si>
  <si>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</si>
  <si>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</si>
  <si>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</si>
  <si>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</si>
  <si>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</si>
  <si>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</si>
  <si>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</si>
  <si>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</si>
  <si>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</si>
  <si>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</si>
  <si>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</si>
  <si>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</si>
  <si>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</si>
  <si>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</si>
  <si>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</si>
  <si>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</si>
  <si>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</si>
  <si>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</si>
  <si>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Exchange Rate</t>
  </si>
  <si>
    <t>LDP Cost $CAD</t>
  </si>
  <si>
    <t>Licensor Royalty %</t>
  </si>
  <si>
    <t>Licensor Royalty $</t>
  </si>
  <si>
    <t>Tech Royalty %</t>
  </si>
  <si>
    <t>Tech Royalty $</t>
  </si>
  <si>
    <t>DA %</t>
  </si>
  <si>
    <t>DA $</t>
  </si>
  <si>
    <t>Warehouse Charge %</t>
  </si>
  <si>
    <t>Warehouse Charge $</t>
  </si>
  <si>
    <t>Load 2</t>
  </si>
  <si>
    <t>Load 2 %</t>
  </si>
  <si>
    <t>Load 2 $</t>
  </si>
  <si>
    <t>Total Load $CAD</t>
  </si>
  <si>
    <t>FOB Cost with Load $CAD</t>
  </si>
  <si>
    <t>JLA FOB MU%</t>
  </si>
  <si>
    <t>JLA FOB Price Quote (Value) $CAD</t>
  </si>
  <si>
    <t>Suggested Retail Price $CAD</t>
  </si>
  <si>
    <t>Retail Markup %</t>
  </si>
  <si>
    <t>Total Quantity</t>
  </si>
  <si>
    <t>Total Cost $CAD</t>
  </si>
  <si>
    <t>Total Sales $CAD</t>
  </si>
  <si>
    <t>N Natori</t>
  </si>
  <si>
    <t>N Natori 5%</t>
  </si>
  <si>
    <t>WINDOW PANEL</t>
  </si>
  <si>
    <t>Mataki</t>
  </si>
  <si>
    <t>JAC,180GSM,YARN DYED, 75gsm MF+2PASS 90gsm foaming</t>
  </si>
  <si>
    <t>JAC,180GSM,YARN DYED</t>
  </si>
  <si>
    <t xml:space="preserve">face:100% polyster,liner:100% polyester with rayon flocking  </t>
  </si>
  <si>
    <t>100% polyester</t>
  </si>
  <si>
    <t>Total Blackout</t>
  </si>
  <si>
    <t>2x37x84", Grommet</t>
  </si>
  <si>
    <t>Linen</t>
  </si>
  <si>
    <t>NN40-0221CA</t>
  </si>
  <si>
    <t>022164532722</t>
  </si>
  <si>
    <t>Piece</t>
  </si>
  <si>
    <t>Normal</t>
  </si>
  <si>
    <t>6303.92.2010</t>
  </si>
  <si>
    <t>2x37x96", Grommet</t>
  </si>
  <si>
    <t>NN40-0222CA</t>
  </si>
  <si>
    <t>022164532739</t>
  </si>
  <si>
    <t>Blue</t>
  </si>
  <si>
    <t>Sage</t>
  </si>
  <si>
    <t>Beautyrest</t>
  </si>
  <si>
    <t>Beautyrest 5.5%</t>
  </si>
  <si>
    <t>Karien sound blocking</t>
  </si>
  <si>
    <t>170gsm cationic dobby bonded with 20gsm black TPU, then lined with sound blocking liner (75gsm MF embossed with 140gsm fleece)</t>
  </si>
  <si>
    <t>170gsm cationic dobby bonded with 20gsm black TPU</t>
  </si>
  <si>
    <t xml:space="preserve">face:100% polyester; liner:100%polyester </t>
  </si>
  <si>
    <t>BR40-5085CA</t>
  </si>
  <si>
    <t>022164532708</t>
  </si>
  <si>
    <t>Soto</t>
  </si>
  <si>
    <t>180GSM,YARN DYED, 75gsm MF+2PASS 90gsm foaming</t>
  </si>
  <si>
    <t>180GSM,YARN DYED</t>
  </si>
  <si>
    <t xml:space="preserve">face:100% polyster,liner:100% polyester with rayon flocking </t>
  </si>
  <si>
    <t>NN40-0223CA</t>
  </si>
  <si>
    <t>022164532746</t>
  </si>
  <si>
    <t>Zimmerman</t>
  </si>
  <si>
    <t>JAC,210GSM,YARN DYED, lined with 75gsm MF+2PASS 90gsm foaming</t>
  </si>
  <si>
    <t>JAC,210GSM,YARN DYED</t>
  </si>
  <si>
    <t xml:space="preserve">face:100% polyster,
liner:100% polyester with rayon flocking </t>
  </si>
  <si>
    <t>White</t>
  </si>
  <si>
    <t>BR40-5082CA</t>
  </si>
  <si>
    <t>022164532678</t>
  </si>
  <si>
    <t>BR40-5083CA</t>
  </si>
  <si>
    <t>022164532685</t>
  </si>
  <si>
    <t>2x37x108", Grommet</t>
  </si>
  <si>
    <t>BR40-5084CA</t>
  </si>
  <si>
    <t>022164532692</t>
  </si>
  <si>
    <t>Pomona</t>
  </si>
  <si>
    <t>230gsm yarn dyed fabric, with total blackout liner（70gsm MF with 2pass 85GSM foamback)</t>
  </si>
  <si>
    <t>230gsm yarn dyed fabric, with total blackout liner</t>
  </si>
  <si>
    <t>Face:100% polyester;  Liner: 100% polyester with rayon flocking;</t>
  </si>
  <si>
    <t>Grey</t>
  </si>
  <si>
    <t>BRP40-0194CA</t>
  </si>
  <si>
    <t>022164446746</t>
  </si>
  <si>
    <t>BRP40-0195CA</t>
  </si>
  <si>
    <t>022164446753</t>
  </si>
  <si>
    <t>Santiago</t>
  </si>
  <si>
    <t>260G yarn dye +TTL liner (75gsm MF with 85 gsm black&amp;grey foam back)</t>
  </si>
  <si>
    <t>260G yarn dye +TTL liner</t>
  </si>
  <si>
    <t>BRP40-0196CA</t>
  </si>
  <si>
    <t>022164446760</t>
  </si>
  <si>
    <t>BRP40-0197CA</t>
  </si>
  <si>
    <t>022164446777</t>
  </si>
  <si>
    <t>Parma</t>
  </si>
  <si>
    <t>540D printed sheer, 125gsm</t>
  </si>
  <si>
    <t>Light Filtering</t>
  </si>
  <si>
    <t>2x50x84", Rod Pocket</t>
  </si>
  <si>
    <t>white/yellow</t>
  </si>
  <si>
    <t>2x50x96", Rod Pocket</t>
  </si>
  <si>
    <t>Stanford</t>
  </si>
  <si>
    <t>300gsm yarn dyed, with TBO liner(70gsm MF+2pass 85gsm foam)</t>
  </si>
  <si>
    <t>300gsm yarn dyed, TBO liner</t>
  </si>
  <si>
    <t xml:space="preserve">Neutral </t>
  </si>
  <si>
    <t>Emery</t>
  </si>
  <si>
    <t>300gsm poly linen, with 75gsm MF liner; each panel with 7 pinch pleat + back tabs, 16 rings&amp; hooks in separate bag attached to the insert.</t>
  </si>
  <si>
    <t>300gsm poly linen, MF liner</t>
  </si>
  <si>
    <t>Face:95% polyester，5%linen;Liner:100%polyester</t>
  </si>
  <si>
    <t>95% polyester, 5% linen</t>
  </si>
  <si>
    <t>Room Darkening</t>
  </si>
  <si>
    <t>2x40x84", pinch pleat</t>
  </si>
  <si>
    <t>Ivory</t>
  </si>
  <si>
    <t>2x40x96", pinch pleat</t>
  </si>
  <si>
    <t>Anjou EMB</t>
  </si>
  <si>
    <t>Embroidery on 70gsm snow voile</t>
  </si>
  <si>
    <t>Embroidery on snow voile</t>
  </si>
  <si>
    <t xml:space="preserve">100% polyester </t>
  </si>
  <si>
    <t>4x37x84", Rod pocket</t>
  </si>
  <si>
    <t>white</t>
  </si>
  <si>
    <t>NN40-0224CA</t>
  </si>
  <si>
    <t>022164532753</t>
  </si>
  <si>
    <t>Classica</t>
  </si>
  <si>
    <t>200gsm yarn dyed JACQ with lisa liner (70gsm MF with 2pass 85GSM gray foamback)</t>
  </si>
  <si>
    <t>200gsm yarn dyed JACQ w/ liner</t>
  </si>
  <si>
    <t>Neutral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</si>
</sst>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$&quot;#,##0.00"/>
    <numFmt numFmtId="165" formatCode="0.0"/>
    <numFmt numFmtId="166" formatCode="0.000"/>
    <numFmt numFmtId="167" formatCode="[$$-409]#,##0.00"/>
    <numFmt numFmtId="168" formatCode="[$$-481]#,##0.00_);[Red]\([$$-481]#,##0.00\)"/>
    <numFmt numFmtId="169" formatCode="0.0%"/>
    <numFmt numFmtId="170" formatCode="[$CAD]\ #,##0.00_);[Red]\([$CAD]\ #,##0.00\)"/>
    <numFmt numFmtId="171" formatCode="_ &quot;¥&quot;* #,##0.00_ ;_ &quot;¥&quot;* \-#,##0.00_ ;_ &quot;¥&quot;* &quot;-&quot;??_ ;_ @_ "/>
  </numFmts>
  <fonts count="10" x14ac:knownFonts="1">
    <font>
      <sz val="11"/>
      <name val="Calibri"/>
      <family val="2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6" fillId="0" borderId="0"/>
    <xf numFmtId="9" fontId="2" fillId="0" borderId="0" applyFont="0" applyFill="0" applyBorder="0" applyAlignment="0" applyProtection="0"/>
    <xf numFmtId="171" fontId="9" fillId="0" borderId="0" applyFont="0" applyFill="0" applyBorder="0" applyAlignment="0" applyProtection="0">
      <alignment vertical="center"/>
    </xf>
    <xf numFmtId="171" fontId="1" fillId="0" borderId="0" applyFont="0" applyFill="0" applyBorder="0" applyAlignment="0" applyProtection="0">
      <alignment vertical="center"/>
    </xf>
    <xf numFmtId="171" fontId="1" fillId="0" borderId="0" applyFont="0" applyFill="0" applyBorder="0" applyAlignment="0" applyProtection="0">
      <alignment vertical="center"/>
    </xf>
  </cellStyleXfs>
  <cellXfs count="8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wrapText="1"/>
    </xf>
    <xf numFmtId="0" fontId="2" fillId="0" borderId="0" xfId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0" fontId="0" fillId="4" borderId="0" xfId="0" applyFill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horizontal="center" wrapText="1"/>
    </xf>
    <xf numFmtId="0" fontId="4" fillId="6" borderId="2" xfId="1" applyFont="1" applyFill="1" applyBorder="1" applyAlignment="1">
      <alignment horizontal="center" wrapText="1"/>
    </xf>
    <xf numFmtId="2" fontId="7" fillId="2" borderId="2" xfId="2" applyNumberFormat="1" applyFont="1" applyFill="1" applyBorder="1" applyAlignment="1">
      <alignment wrapText="1"/>
    </xf>
    <xf numFmtId="164" fontId="4" fillId="7" borderId="1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65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66" fontId="8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64" fontId="8" fillId="0" borderId="2" xfId="2" applyNumberFormat="1" applyFont="1" applyBorder="1" applyAlignment="1">
      <alignment wrapText="1"/>
    </xf>
    <xf numFmtId="10" fontId="4" fillId="0" borderId="2" xfId="0" applyNumberFormat="1" applyFont="1" applyBorder="1" applyAlignment="1">
      <alignment horizontal="center" wrapText="1"/>
    </xf>
    <xf numFmtId="4" fontId="7" fillId="0" borderId="2" xfId="2" applyNumberFormat="1" applyFont="1" applyBorder="1" applyAlignment="1">
      <alignment wrapText="1"/>
    </xf>
    <xf numFmtId="164" fontId="8" fillId="3" borderId="2" xfId="2" applyNumberFormat="1" applyFont="1" applyFill="1" applyBorder="1" applyAlignment="1">
      <alignment wrapText="1"/>
    </xf>
    <xf numFmtId="10" fontId="8" fillId="3" borderId="2" xfId="2" applyNumberFormat="1" applyFont="1" applyFill="1" applyBorder="1" applyAlignment="1">
      <alignment wrapText="1"/>
    </xf>
    <xf numFmtId="0" fontId="4" fillId="8" borderId="2" xfId="0" applyFont="1" applyFill="1" applyBorder="1" applyAlignment="1">
      <alignment horizontal="center" wrapText="1"/>
    </xf>
    <xf numFmtId="164" fontId="4" fillId="3" borderId="2" xfId="0" applyNumberFormat="1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2" xfId="0" applyBorder="1"/>
    <xf numFmtId="0" fontId="2" fillId="0" borderId="2" xfId="0" applyFont="1" applyBorder="1"/>
    <xf numFmtId="0" fontId="2" fillId="0" borderId="2" xfId="1" applyBorder="1"/>
    <xf numFmtId="167" fontId="0" fillId="0" borderId="2" xfId="0" applyNumberFormat="1" applyBorder="1" applyAlignment="1">
      <alignment wrapText="1"/>
    </xf>
    <xf numFmtId="164" fontId="0" fillId="0" borderId="1" xfId="0" applyNumberFormat="1" applyBorder="1" applyAlignment="1">
      <alignment wrapText="1"/>
    </xf>
    <xf numFmtId="165" fontId="0" fillId="0" borderId="2" xfId="0" applyNumberFormat="1" applyBorder="1" applyAlignment="1">
      <alignment wrapText="1"/>
    </xf>
    <xf numFmtId="1" fontId="2" fillId="0" borderId="2" xfId="0" applyNumberFormat="1" applyFont="1" applyBorder="1" applyAlignment="1">
      <alignment wrapText="1"/>
    </xf>
    <xf numFmtId="166" fontId="0" fillId="9" borderId="2" xfId="0" applyNumberFormat="1" applyFill="1" applyBorder="1" applyAlignment="1">
      <alignment wrapText="1"/>
    </xf>
    <xf numFmtId="1" fontId="0" fillId="0" borderId="2" xfId="0" applyNumberFormat="1" applyBorder="1"/>
    <xf numFmtId="1" fontId="0" fillId="9" borderId="2" xfId="0" applyNumberFormat="1" applyFill="1" applyBorder="1" applyAlignment="1">
      <alignment wrapText="1"/>
    </xf>
    <xf numFmtId="164" fontId="0" fillId="9" borderId="2" xfId="0" applyNumberFormat="1" applyFill="1" applyBorder="1" applyAlignment="1">
      <alignment wrapText="1"/>
    </xf>
    <xf numFmtId="168" fontId="0" fillId="0" borderId="2" xfId="0" applyNumberFormat="1" applyBorder="1"/>
    <xf numFmtId="169" fontId="0" fillId="0" borderId="2" xfId="0" applyNumberFormat="1" applyBorder="1"/>
    <xf numFmtId="4" fontId="0" fillId="0" borderId="2" xfId="0" applyNumberFormat="1" applyBorder="1" applyAlignment="1">
      <alignment wrapText="1"/>
    </xf>
    <xf numFmtId="10" fontId="0" fillId="0" borderId="2" xfId="0" applyNumberFormat="1" applyBorder="1" applyAlignment="1">
      <alignment wrapText="1"/>
    </xf>
    <xf numFmtId="10" fontId="0" fillId="9" borderId="2" xfId="3" applyNumberFormat="1" applyFont="1" applyFill="1" applyBorder="1" applyAlignment="1">
      <alignment wrapText="1"/>
    </xf>
    <xf numFmtId="164" fontId="0" fillId="0" borderId="2" xfId="0" applyNumberFormat="1" applyBorder="1" applyAlignment="1">
      <alignment wrapText="1"/>
    </xf>
    <xf numFmtId="3" fontId="0" fillId="0" borderId="2" xfId="0" applyNumberFormat="1" applyBorder="1" applyAlignment="1">
      <alignment wrapText="1"/>
    </xf>
    <xf numFmtId="164" fontId="0" fillId="9" borderId="2" xfId="3" applyNumberFormat="1" applyFont="1" applyFill="1" applyBorder="1" applyAlignment="1">
      <alignment wrapText="1"/>
    </xf>
    <xf numFmtId="49" fontId="0" fillId="0" borderId="2" xfId="0" applyNumberFormat="1" applyBorder="1"/>
    <xf numFmtId="0" fontId="2" fillId="0" borderId="2" xfId="0" applyFont="1" applyBorder="1" applyAlignment="1">
      <alignment wrapText="1"/>
    </xf>
    <xf numFmtId="167" fontId="0" fillId="0" borderId="1" xfId="0" applyNumberFormat="1" applyBorder="1" applyAlignment="1">
      <alignment wrapText="1"/>
    </xf>
    <xf numFmtId="170" fontId="0" fillId="0" borderId="2" xfId="0" applyNumberForma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/>
    <xf numFmtId="0" fontId="3" fillId="0" borderId="2" xfId="1" applyFont="1" applyBorder="1"/>
    <xf numFmtId="167" fontId="3" fillId="0" borderId="2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165" fontId="3" fillId="0" borderId="2" xfId="0" applyNumberFormat="1" applyFont="1" applyBorder="1" applyAlignment="1">
      <alignment wrapText="1"/>
    </xf>
    <xf numFmtId="1" fontId="3" fillId="0" borderId="2" xfId="0" applyNumberFormat="1" applyFont="1" applyBorder="1" applyAlignment="1">
      <alignment wrapText="1"/>
    </xf>
    <xf numFmtId="166" fontId="3" fillId="9" borderId="2" xfId="0" applyNumberFormat="1" applyFont="1" applyFill="1" applyBorder="1" applyAlignment="1">
      <alignment wrapText="1"/>
    </xf>
    <xf numFmtId="1" fontId="3" fillId="0" borderId="2" xfId="0" applyNumberFormat="1" applyFont="1" applyBorder="1"/>
    <xf numFmtId="1" fontId="3" fillId="9" borderId="2" xfId="0" applyNumberFormat="1" applyFont="1" applyFill="1" applyBorder="1" applyAlignment="1">
      <alignment wrapText="1"/>
    </xf>
    <xf numFmtId="164" fontId="3" fillId="9" borderId="2" xfId="0" applyNumberFormat="1" applyFont="1" applyFill="1" applyBorder="1" applyAlignment="1">
      <alignment wrapText="1"/>
    </xf>
    <xf numFmtId="168" fontId="3" fillId="0" borderId="2" xfId="0" applyNumberFormat="1" applyFont="1" applyBorder="1"/>
    <xf numFmtId="169" fontId="3" fillId="0" borderId="2" xfId="0" applyNumberFormat="1" applyFont="1" applyBorder="1"/>
    <xf numFmtId="4" fontId="3" fillId="0" borderId="2" xfId="0" applyNumberFormat="1" applyFont="1" applyBorder="1" applyAlignment="1">
      <alignment wrapText="1"/>
    </xf>
    <xf numFmtId="10" fontId="3" fillId="0" borderId="2" xfId="0" applyNumberFormat="1" applyFont="1" applyBorder="1" applyAlignment="1">
      <alignment wrapText="1"/>
    </xf>
    <xf numFmtId="170" fontId="3" fillId="0" borderId="2" xfId="0" applyNumberFormat="1" applyFont="1" applyBorder="1" applyAlignment="1">
      <alignment wrapText="1"/>
    </xf>
    <xf numFmtId="10" fontId="3" fillId="9" borderId="2" xfId="3" applyNumberFormat="1" applyFont="1" applyFill="1" applyBorder="1" applyAlignment="1">
      <alignment wrapText="1"/>
    </xf>
    <xf numFmtId="164" fontId="3" fillId="0" borderId="2" xfId="0" applyNumberFormat="1" applyFont="1" applyBorder="1" applyAlignment="1">
      <alignment wrapText="1"/>
    </xf>
    <xf numFmtId="3" fontId="3" fillId="0" borderId="2" xfId="0" applyNumberFormat="1" applyFont="1" applyBorder="1" applyAlignment="1">
      <alignment wrapText="1"/>
    </xf>
    <xf numFmtId="164" fontId="3" fillId="9" borderId="2" xfId="3" applyNumberFormat="1" applyFont="1" applyFill="1" applyBorder="1" applyAlignment="1">
      <alignment wrapText="1"/>
    </xf>
    <xf numFmtId="49" fontId="3" fillId="0" borderId="2" xfId="0" applyNumberFormat="1" applyFont="1" applyBorder="1"/>
    <xf numFmtId="164" fontId="7" fillId="0" borderId="2" xfId="2" applyNumberFormat="1" applyFont="1" applyFill="1" applyBorder="1" applyAlignment="1">
      <alignment wrapText="1"/>
    </xf>
  </cellXfs>
  <cellStyles count="7">
    <cellStyle name="Currency 18" xfId="4" xr:uid="{FA75E5B5-98BD-4CF7-ABA3-5259DA6B4F4C}"/>
    <cellStyle name="Currency 2" xfId="6" xr:uid="{E6E01F86-B712-4722-8BE1-058CD55E7585}"/>
    <cellStyle name="Currency 3" xfId="5" xr:uid="{C785C45D-07B4-4C15-A623-3749D4E2C617}"/>
    <cellStyle name="Normal" xfId="0" builtinId="0"/>
    <cellStyle name="Normal 2" xfId="1" xr:uid="{800A42EE-687E-410E-BC4D-10EC8FC135D6}"/>
    <cellStyle name="Normal 2 18 2" xfId="2" xr:uid="{A140F095-CF9E-4525-BACD-62F35FC3CCC9}"/>
    <cellStyle name="Percent 2" xfId="3" xr:uid="{85E84D2C-6B87-4EB9-AA99-DF0E6B161E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74D67-D578-48A4-AC67-330EA53FE4ED}">
  <dimension ref="A1:BF25"/>
  <sheetViews>
    <sheetView tabSelected="1" workbookViewId="0">
      <selection activeCell="BK11" sqref="BK11"/>
    </sheetView>
  </sheetViews>
  <sheetFormatPr defaultColWidth="9.1796875" defaultRowHeight="14.5" x14ac:dyDescent="0.35"/>
  <cols>
    <col min="1" max="1" width="9.1796875" style="1"/>
    <col min="2" max="2" width="10.1796875" style="2" customWidth="1"/>
    <col min="3" max="3" width="7.1796875" style="1" customWidth="1"/>
    <col min="4" max="4" width="8.453125" style="1" customWidth="1"/>
    <col min="5" max="5" width="15.08984375" style="1" customWidth="1"/>
    <col min="6" max="6" width="7.81640625" style="1" customWidth="1"/>
    <col min="7" max="7" width="11.26953125" style="1" customWidth="1"/>
    <col min="8" max="8" width="9.1796875" style="1" customWidth="1"/>
    <col min="9" max="10" width="11.08984375" style="1" customWidth="1"/>
    <col min="11" max="11" width="12.08984375" style="1" customWidth="1"/>
    <col min="12" max="12" width="8.453125" style="4" customWidth="1"/>
    <col min="13" max="13" width="7.08984375" style="1" customWidth="1"/>
    <col min="14" max="14" width="13.1796875" style="1" customWidth="1"/>
    <col min="15" max="15" width="6.1796875" style="1" customWidth="1"/>
    <col min="16" max="16" width="6.81640625" style="1" customWidth="1"/>
    <col min="17" max="19" width="8.81640625" style="1" customWidth="1"/>
    <col min="20" max="20" width="9.90625" style="5" customWidth="1"/>
    <col min="21" max="21" width="11.1796875" style="9" customWidth="1"/>
    <col min="22" max="22" width="9.36328125" style="1" customWidth="1"/>
    <col min="23" max="23" width="11" style="6" customWidth="1"/>
    <col min="24" max="24" width="13.08984375" style="6" customWidth="1"/>
    <col min="25" max="25" width="11.1796875" style="6" customWidth="1"/>
    <col min="26" max="26" width="12.81640625" style="6" customWidth="1"/>
    <col min="27" max="27" width="9.36328125" style="7" customWidth="1"/>
    <col min="28" max="28" width="13" style="8" customWidth="1"/>
    <col min="29" max="29" width="13" style="7" customWidth="1"/>
    <col min="30" max="30" width="14.08984375" style="7" customWidth="1"/>
    <col min="31" max="31" width="13.90625" style="1" customWidth="1"/>
    <col min="32" max="32" width="13.81640625" style="9" customWidth="1"/>
    <col min="33" max="33" width="7.81640625" style="1" customWidth="1"/>
    <col min="34" max="34" width="8.453125" style="10" customWidth="1"/>
    <col min="35" max="35" width="12.453125" style="9" customWidth="1"/>
    <col min="36" max="36" width="8.90625" style="9" customWidth="1"/>
    <col min="37" max="37" width="8.90625" style="11" customWidth="1"/>
    <col min="38" max="38" width="8.90625" style="9" customWidth="1"/>
    <col min="39" max="39" width="7.90625" style="10" customWidth="1"/>
    <col min="40" max="40" width="7.54296875" style="9" customWidth="1"/>
    <col min="41" max="41" width="12.6328125" style="10" customWidth="1"/>
    <col min="42" max="42" width="8.6328125" style="9" customWidth="1"/>
    <col min="43" max="43" width="11.6328125" style="10" customWidth="1"/>
    <col min="44" max="44" width="10.90625" style="9" customWidth="1"/>
    <col min="45" max="45" width="11.6328125" style="10" customWidth="1"/>
    <col min="46" max="47" width="10.90625" style="9" customWidth="1"/>
    <col min="48" max="48" width="8.26953125" style="10" customWidth="1"/>
    <col min="49" max="49" width="10.90625" style="9" customWidth="1"/>
    <col min="50" max="50" width="9.54296875" style="9" customWidth="1"/>
    <col min="51" max="51" width="11.81640625" style="9" customWidth="1"/>
    <col min="52" max="52" width="11.08984375" style="10" customWidth="1"/>
    <col min="53" max="53" width="11.36328125" style="9" customWidth="1"/>
    <col min="54" max="54" width="8.7265625" style="9" customWidth="1"/>
    <col min="55" max="55" width="12.08984375" style="10" customWidth="1"/>
    <col min="56" max="56" width="12.1796875" style="7" customWidth="1"/>
    <col min="57" max="58" width="12.1796875" style="9" customWidth="1"/>
    <col min="59" max="16384" width="9.1796875" style="1"/>
  </cols>
  <sheetData>
    <row r="1" spans="1:58" ht="63.5" customHeight="1" x14ac:dyDescent="0.35">
      <c r="A1" s="12" t="s">
        <v>0</v>
      </c>
      <c r="B1" s="13" t="s">
        <v>1</v>
      </c>
      <c r="C1" s="13" t="s">
        <v>2</v>
      </c>
      <c r="D1" s="14" t="s">
        <v>3</v>
      </c>
      <c r="E1" s="15" t="s">
        <v>4</v>
      </c>
      <c r="F1" s="15" t="s">
        <v>5</v>
      </c>
      <c r="G1" s="16" t="s">
        <v>6</v>
      </c>
      <c r="H1" s="14" t="s">
        <v>7</v>
      </c>
      <c r="I1" s="17" t="s">
        <v>8</v>
      </c>
      <c r="J1" s="18" t="s">
        <v>9</v>
      </c>
      <c r="K1" s="17" t="s">
        <v>10</v>
      </c>
      <c r="L1" s="18" t="s">
        <v>11</v>
      </c>
      <c r="M1" s="14" t="s">
        <v>12</v>
      </c>
      <c r="N1" s="17" t="s">
        <v>13</v>
      </c>
      <c r="O1" s="17" t="s">
        <v>14</v>
      </c>
      <c r="P1" s="14" t="s">
        <v>15</v>
      </c>
      <c r="Q1" s="14" t="s">
        <v>16</v>
      </c>
      <c r="R1" s="14" t="s">
        <v>17</v>
      </c>
      <c r="S1" s="18" t="s">
        <v>18</v>
      </c>
      <c r="T1" s="19" t="s">
        <v>19</v>
      </c>
      <c r="U1" s="20" t="s">
        <v>20</v>
      </c>
      <c r="V1" s="21" t="s">
        <v>21</v>
      </c>
      <c r="W1" s="22" t="s">
        <v>22</v>
      </c>
      <c r="X1" s="22" t="s">
        <v>23</v>
      </c>
      <c r="Y1" s="22" t="s">
        <v>24</v>
      </c>
      <c r="Z1" s="22" t="s">
        <v>25</v>
      </c>
      <c r="AA1" s="23" t="s">
        <v>26</v>
      </c>
      <c r="AB1" s="24" t="s">
        <v>27</v>
      </c>
      <c r="AC1" s="25" t="s">
        <v>28</v>
      </c>
      <c r="AD1" s="26" t="s">
        <v>29</v>
      </c>
      <c r="AE1" s="13" t="s">
        <v>30</v>
      </c>
      <c r="AF1" s="27" t="s">
        <v>31</v>
      </c>
      <c r="AG1" s="13" t="s">
        <v>32</v>
      </c>
      <c r="AH1" s="28" t="s">
        <v>33</v>
      </c>
      <c r="AI1" s="27" t="s">
        <v>34</v>
      </c>
      <c r="AJ1" s="27" t="s">
        <v>35</v>
      </c>
      <c r="AK1" s="29" t="s">
        <v>36</v>
      </c>
      <c r="AL1" s="27" t="s">
        <v>37</v>
      </c>
      <c r="AM1" s="28" t="s">
        <v>38</v>
      </c>
      <c r="AN1" s="27" t="s">
        <v>39</v>
      </c>
      <c r="AO1" s="28" t="s">
        <v>40</v>
      </c>
      <c r="AP1" s="27" t="s">
        <v>41</v>
      </c>
      <c r="AQ1" s="28" t="s">
        <v>42</v>
      </c>
      <c r="AR1" s="27" t="s">
        <v>43</v>
      </c>
      <c r="AS1" s="28" t="s">
        <v>44</v>
      </c>
      <c r="AT1" s="27" t="s">
        <v>45</v>
      </c>
      <c r="AU1" s="81" t="s">
        <v>46</v>
      </c>
      <c r="AV1" s="28" t="s">
        <v>47</v>
      </c>
      <c r="AW1" s="27" t="s">
        <v>48</v>
      </c>
      <c r="AX1" s="27" t="s">
        <v>49</v>
      </c>
      <c r="AY1" s="30" t="s">
        <v>50</v>
      </c>
      <c r="AZ1" s="31" t="s">
        <v>51</v>
      </c>
      <c r="BA1" s="32" t="s">
        <v>52</v>
      </c>
      <c r="BB1" s="33" t="s">
        <v>53</v>
      </c>
      <c r="BC1" s="31" t="s">
        <v>54</v>
      </c>
      <c r="BD1" s="23" t="s">
        <v>55</v>
      </c>
      <c r="BE1" s="27" t="s">
        <v>56</v>
      </c>
      <c r="BF1" s="27" t="s">
        <v>57</v>
      </c>
    </row>
    <row r="2" spans="1:58" ht="14.5" customHeight="1" x14ac:dyDescent="0.35">
      <c r="A2" s="34"/>
      <c r="B2" s="35">
        <v>1</v>
      </c>
      <c r="C2" s="34"/>
      <c r="D2" s="34"/>
      <c r="E2" s="36" t="s">
        <v>58</v>
      </c>
      <c r="F2" s="36" t="s">
        <v>59</v>
      </c>
      <c r="G2" s="36" t="s">
        <v>60</v>
      </c>
      <c r="H2" s="36" t="s">
        <v>61</v>
      </c>
      <c r="I2" s="37" t="s">
        <v>62</v>
      </c>
      <c r="J2" s="37" t="s">
        <v>63</v>
      </c>
      <c r="K2" s="36" t="s">
        <v>64</v>
      </c>
      <c r="L2" s="38" t="s">
        <v>65</v>
      </c>
      <c r="M2" s="36" t="s">
        <v>66</v>
      </c>
      <c r="N2" s="36" t="s">
        <v>67</v>
      </c>
      <c r="O2" s="37" t="s">
        <v>68</v>
      </c>
      <c r="P2" s="36" t="s">
        <v>69</v>
      </c>
      <c r="Q2" s="36" t="s">
        <v>70</v>
      </c>
      <c r="R2" s="36"/>
      <c r="S2" s="34" t="s">
        <v>71</v>
      </c>
      <c r="T2" s="39">
        <v>7.99</v>
      </c>
      <c r="U2" s="40">
        <v>8.15</v>
      </c>
      <c r="V2" s="34" t="s">
        <v>72</v>
      </c>
      <c r="W2" s="41">
        <v>73</v>
      </c>
      <c r="X2" s="41">
        <v>39</v>
      </c>
      <c r="Y2" s="41">
        <v>20</v>
      </c>
      <c r="Z2" s="41">
        <v>11.5</v>
      </c>
      <c r="AA2" s="42">
        <v>6</v>
      </c>
      <c r="AB2" s="43">
        <f t="shared" ref="AB2:AB25" si="0">IF(W2="","",W2*X2*Y2/1000000)</f>
        <v>5.7000000000000002E-2</v>
      </c>
      <c r="AC2" s="44">
        <v>67</v>
      </c>
      <c r="AD2" s="45">
        <f>IF(AA2="","",AC2/AB2*AA2)</f>
        <v>7053</v>
      </c>
      <c r="AE2" s="34">
        <v>5400</v>
      </c>
      <c r="AF2" s="46">
        <f>IF(ISERROR(AE2/AD2),"",AE2/AD2)</f>
        <v>0.77</v>
      </c>
      <c r="AG2" s="47" t="s">
        <v>73</v>
      </c>
      <c r="AH2" s="48">
        <v>0.188</v>
      </c>
      <c r="AI2" s="46">
        <f>IF(ISERROR(U2*AH2),"",U2*AH2)</f>
        <v>1.53</v>
      </c>
      <c r="AJ2" s="46">
        <f>IF(ISERROR(U2+AF2+AI2),"",U2+AF2+AI2)</f>
        <v>10.45</v>
      </c>
      <c r="AK2" s="49">
        <v>1.36</v>
      </c>
      <c r="AL2" s="46">
        <f>IF(ISERROR(AJ2*AK2),"",AJ2*AK2)</f>
        <v>14.21</v>
      </c>
      <c r="AM2" s="50">
        <v>5.5E-2</v>
      </c>
      <c r="AN2" s="46">
        <f>IF(ISERROR(BA2*AM2),"",BA2*AM2)</f>
        <v>1.17</v>
      </c>
      <c r="AO2" s="50">
        <v>0</v>
      </c>
      <c r="AP2" s="46">
        <f>IF(ISERROR(U2*AO2),"",U2*AO2)</f>
        <v>0</v>
      </c>
      <c r="AQ2" s="50">
        <v>0</v>
      </c>
      <c r="AR2" s="46">
        <f>IF(ISERROR(BA2*AQ2),"",BA2*AQ2)</f>
        <v>0</v>
      </c>
      <c r="AS2" s="50">
        <v>0.08</v>
      </c>
      <c r="AT2" s="46">
        <f>IF(ISERROR(BA2*AS2),"",BA2*AS2)</f>
        <v>1.7</v>
      </c>
      <c r="AU2" s="58"/>
      <c r="AV2" s="50">
        <v>0</v>
      </c>
      <c r="AW2" s="46">
        <f>IF(ISERROR(BA2*AV2),"",BA2*AV2)</f>
        <v>0</v>
      </c>
      <c r="AX2" s="46">
        <f>IF(ISERROR(AN2+AP2+AR2+AT2+AW2),"",AN2+AP2+AR2+AT2+AW2)</f>
        <v>2.87</v>
      </c>
      <c r="AY2" s="46">
        <f>IF(ISERROR(AL2+AX2),"",AL2+AX2)</f>
        <v>17.079999999999998</v>
      </c>
      <c r="AZ2" s="51">
        <f>IF(ISERROR((BA2-AY2)/BA2),"",(BA2-AY2)/BA2)</f>
        <v>0.19620000000000001</v>
      </c>
      <c r="BA2" s="52">
        <v>21.25</v>
      </c>
      <c r="BB2" s="52">
        <v>0</v>
      </c>
      <c r="BC2" s="51" t="str">
        <f>IF(ISERROR((BB2-BA2)/BB2),"",(BB2-BA2)/BB2)</f>
        <v/>
      </c>
      <c r="BD2" s="53">
        <v>504</v>
      </c>
      <c r="BE2" s="54">
        <f>IF(ISERROR(AY2*BD2),"",AY2*BD2)</f>
        <v>8608.32</v>
      </c>
      <c r="BF2" s="54">
        <f>IF(ISERROR(BA2*BD2),"",BA2*BD2)</f>
        <v>10710</v>
      </c>
    </row>
    <row r="3" spans="1:58" ht="14.5" customHeight="1" x14ac:dyDescent="0.35">
      <c r="A3" s="34"/>
      <c r="B3" s="35">
        <v>2</v>
      </c>
      <c r="C3" s="34"/>
      <c r="D3" s="34"/>
      <c r="E3" s="36" t="s">
        <v>58</v>
      </c>
      <c r="F3" s="36" t="s">
        <v>59</v>
      </c>
      <c r="G3" s="36" t="s">
        <v>60</v>
      </c>
      <c r="H3" s="36" t="s">
        <v>61</v>
      </c>
      <c r="I3" s="37" t="s">
        <v>62</v>
      </c>
      <c r="J3" s="37" t="s">
        <v>63</v>
      </c>
      <c r="K3" s="36" t="s">
        <v>64</v>
      </c>
      <c r="L3" s="38" t="s">
        <v>65</v>
      </c>
      <c r="M3" s="36" t="s">
        <v>66</v>
      </c>
      <c r="N3" s="36" t="s">
        <v>74</v>
      </c>
      <c r="O3" s="37" t="s">
        <v>68</v>
      </c>
      <c r="P3" s="36" t="s">
        <v>75</v>
      </c>
      <c r="Q3" s="36" t="s">
        <v>76</v>
      </c>
      <c r="R3" s="36"/>
      <c r="S3" s="34" t="s">
        <v>71</v>
      </c>
      <c r="T3" s="39">
        <v>8.58</v>
      </c>
      <c r="U3" s="40">
        <v>8.75</v>
      </c>
      <c r="V3" s="34" t="s">
        <v>72</v>
      </c>
      <c r="W3" s="41">
        <v>73</v>
      </c>
      <c r="X3" s="41">
        <v>39</v>
      </c>
      <c r="Y3" s="41">
        <v>22</v>
      </c>
      <c r="Z3" s="41">
        <v>12.9</v>
      </c>
      <c r="AA3" s="42">
        <v>6</v>
      </c>
      <c r="AB3" s="43">
        <f t="shared" si="0"/>
        <v>6.3E-2</v>
      </c>
      <c r="AC3" s="44">
        <v>67</v>
      </c>
      <c r="AD3" s="45">
        <f t="shared" ref="AD3:AD25" si="1">IF(AA3="","",AC3/AB3*AA3)</f>
        <v>6381</v>
      </c>
      <c r="AE3" s="34">
        <v>5400</v>
      </c>
      <c r="AF3" s="46">
        <f t="shared" ref="AF3:AF25" si="2">IF(ISERROR(AE3/AD3),"",AE3/AD3)</f>
        <v>0.85</v>
      </c>
      <c r="AG3" s="47" t="s">
        <v>73</v>
      </c>
      <c r="AH3" s="48">
        <v>0.188</v>
      </c>
      <c r="AI3" s="46">
        <f>IF(ISERROR(U3*AH3),"",U3*AH3)</f>
        <v>1.65</v>
      </c>
      <c r="AJ3" s="46">
        <f>IF(ISERROR(U3+AF3+AI3),"",U3+AF3+AI3)</f>
        <v>11.25</v>
      </c>
      <c r="AK3" s="49">
        <v>1.36</v>
      </c>
      <c r="AL3" s="46">
        <f>IF(ISERROR(AJ3*AK3),"",AJ3*AK3)</f>
        <v>15.3</v>
      </c>
      <c r="AM3" s="50">
        <v>5.5E-2</v>
      </c>
      <c r="AN3" s="46">
        <f>IF(ISERROR(BA3*AM3),"",BA3*AM3)</f>
        <v>1.32</v>
      </c>
      <c r="AO3" s="50">
        <v>0</v>
      </c>
      <c r="AP3" s="46">
        <f>IF(ISERROR(U3*AO3),"",U3*AO3)</f>
        <v>0</v>
      </c>
      <c r="AQ3" s="50">
        <v>0</v>
      </c>
      <c r="AR3" s="46">
        <f>IF(ISERROR(BA3*AQ3),"",BA3*AQ3)</f>
        <v>0</v>
      </c>
      <c r="AS3" s="50">
        <v>0.08</v>
      </c>
      <c r="AT3" s="46">
        <f>IF(ISERROR(BA3*AS3),"",BA3*AS3)</f>
        <v>1.92</v>
      </c>
      <c r="AU3" s="58"/>
      <c r="AV3" s="50">
        <v>0</v>
      </c>
      <c r="AW3" s="46">
        <f t="shared" ref="AW3:AW25" si="3">IF(ISERROR(BA3*AV3),"",BA3*AV3)</f>
        <v>0</v>
      </c>
      <c r="AX3" s="46">
        <f>IF(ISERROR(AN3+AP3+AR3+AT3+AW3),"",AN3+AP3+AR3+AT3+AW3)</f>
        <v>3.24</v>
      </c>
      <c r="AY3" s="46">
        <f>IF(ISERROR(AL3+AX3),"",AL3+AX3)</f>
        <v>18.54</v>
      </c>
      <c r="AZ3" s="51">
        <f t="shared" ref="AZ3:AZ25" si="4">IF(ISERROR((BA3-AY3)/BA3),"",(BA3-AY3)/BA3)</f>
        <v>0.22750000000000001</v>
      </c>
      <c r="BA3" s="52">
        <v>24</v>
      </c>
      <c r="BB3" s="52">
        <v>0</v>
      </c>
      <c r="BC3" s="51" t="str">
        <f t="shared" ref="BC3:BC25" si="5">IF(ISERROR((BB3-BA3)/BB3),"",(BB3-BA3)/BB3)</f>
        <v/>
      </c>
      <c r="BD3" s="53">
        <v>504</v>
      </c>
      <c r="BE3" s="54">
        <f t="shared" ref="BE3:BE25" si="6">IF(ISERROR(AY3*BD3),"",AY3*BD3)</f>
        <v>9344.16</v>
      </c>
      <c r="BF3" s="54">
        <f t="shared" ref="BF3:BF25" si="7">IF(ISERROR(BA3*BD3),"",BA3*BD3)</f>
        <v>12096</v>
      </c>
    </row>
    <row r="4" spans="1:58" x14ac:dyDescent="0.35">
      <c r="A4" s="34"/>
      <c r="B4" s="35">
        <v>3</v>
      </c>
      <c r="C4" s="34"/>
      <c r="D4" s="34"/>
      <c r="E4" s="36" t="s">
        <v>58</v>
      </c>
      <c r="F4" s="36" t="s">
        <v>59</v>
      </c>
      <c r="G4" s="36" t="s">
        <v>60</v>
      </c>
      <c r="H4" s="36" t="s">
        <v>61</v>
      </c>
      <c r="I4" s="37" t="s">
        <v>62</v>
      </c>
      <c r="J4" s="37" t="s">
        <v>63</v>
      </c>
      <c r="K4" s="36" t="s">
        <v>64</v>
      </c>
      <c r="L4" s="38" t="s">
        <v>65</v>
      </c>
      <c r="M4" s="36" t="s">
        <v>66</v>
      </c>
      <c r="N4" s="36" t="s">
        <v>67</v>
      </c>
      <c r="O4" s="37" t="s">
        <v>77</v>
      </c>
      <c r="P4" s="36"/>
      <c r="Q4" s="36"/>
      <c r="R4" s="36"/>
      <c r="S4" s="34" t="s">
        <v>71</v>
      </c>
      <c r="T4" s="39">
        <v>7.99</v>
      </c>
      <c r="U4" s="40">
        <v>8.15</v>
      </c>
      <c r="V4" s="34" t="s">
        <v>72</v>
      </c>
      <c r="W4" s="41">
        <v>73</v>
      </c>
      <c r="X4" s="41">
        <v>39</v>
      </c>
      <c r="Y4" s="41">
        <v>20</v>
      </c>
      <c r="Z4" s="41">
        <v>11.5</v>
      </c>
      <c r="AA4" s="42">
        <v>6</v>
      </c>
      <c r="AB4" s="43">
        <f t="shared" si="0"/>
        <v>5.7000000000000002E-2</v>
      </c>
      <c r="AC4" s="44">
        <v>67</v>
      </c>
      <c r="AD4" s="45">
        <f t="shared" si="1"/>
        <v>7053</v>
      </c>
      <c r="AE4" s="34">
        <v>5400</v>
      </c>
      <c r="AF4" s="46">
        <f t="shared" si="2"/>
        <v>0.77</v>
      </c>
      <c r="AG4" s="47" t="s">
        <v>73</v>
      </c>
      <c r="AH4" s="48">
        <v>0.188</v>
      </c>
      <c r="AI4" s="46">
        <f>IF(ISERROR(U4*AH4),"",U4*AH4)</f>
        <v>1.53</v>
      </c>
      <c r="AJ4" s="46">
        <f>IF(ISERROR(U4+AF4+AI4),"",U4+AF4+AI4)</f>
        <v>10.45</v>
      </c>
      <c r="AK4" s="49">
        <v>1.36</v>
      </c>
      <c r="AL4" s="46">
        <f>IF(ISERROR(AJ4*AK4),"",AJ4*AK4)</f>
        <v>14.21</v>
      </c>
      <c r="AM4" s="50">
        <v>5.5E-2</v>
      </c>
      <c r="AN4" s="46">
        <f>IF(ISERROR(BA4*AM4),"",BA4*AM4)</f>
        <v>1.17</v>
      </c>
      <c r="AO4" s="50">
        <v>0</v>
      </c>
      <c r="AP4" s="46">
        <f>IF(ISERROR(U4*AO4),"",U4*AO4)</f>
        <v>0</v>
      </c>
      <c r="AQ4" s="50">
        <v>0</v>
      </c>
      <c r="AR4" s="46">
        <f>IF(ISERROR(BA4*AQ4),"",BA4*AQ4)</f>
        <v>0</v>
      </c>
      <c r="AS4" s="50">
        <v>0.08</v>
      </c>
      <c r="AT4" s="46">
        <f>IF(ISERROR(BA4*AS4),"",BA4*AS4)</f>
        <v>1.7</v>
      </c>
      <c r="AU4" s="58"/>
      <c r="AV4" s="50">
        <v>0</v>
      </c>
      <c r="AW4" s="46">
        <f t="shared" si="3"/>
        <v>0</v>
      </c>
      <c r="AX4" s="46">
        <f>IF(ISERROR(AN4+AP4+AR4+AT4+AW4),"",AN4+AP4+AR4+AT4+AW4)</f>
        <v>2.87</v>
      </c>
      <c r="AY4" s="46">
        <f>IF(ISERROR(AL4+AX4),"",AL4+AX4)</f>
        <v>17.079999999999998</v>
      </c>
      <c r="AZ4" s="51">
        <f t="shared" si="4"/>
        <v>0.19620000000000001</v>
      </c>
      <c r="BA4" s="52">
        <v>21.25</v>
      </c>
      <c r="BB4" s="52">
        <v>0</v>
      </c>
      <c r="BC4" s="51" t="str">
        <f t="shared" si="5"/>
        <v/>
      </c>
      <c r="BD4" s="53">
        <v>252</v>
      </c>
      <c r="BE4" s="54">
        <f t="shared" si="6"/>
        <v>4304.16</v>
      </c>
      <c r="BF4" s="54">
        <f t="shared" si="7"/>
        <v>5355</v>
      </c>
    </row>
    <row r="5" spans="1:58" x14ac:dyDescent="0.35">
      <c r="A5" s="34"/>
      <c r="B5" s="35">
        <v>4</v>
      </c>
      <c r="C5" s="34"/>
      <c r="D5" s="34"/>
      <c r="E5" s="36" t="s">
        <v>58</v>
      </c>
      <c r="F5" s="36" t="s">
        <v>59</v>
      </c>
      <c r="G5" s="36" t="s">
        <v>60</v>
      </c>
      <c r="H5" s="36" t="s">
        <v>61</v>
      </c>
      <c r="I5" s="37" t="s">
        <v>62</v>
      </c>
      <c r="J5" s="37" t="s">
        <v>63</v>
      </c>
      <c r="K5" s="36" t="s">
        <v>64</v>
      </c>
      <c r="L5" s="38" t="s">
        <v>65</v>
      </c>
      <c r="M5" s="36" t="s">
        <v>66</v>
      </c>
      <c r="N5" s="36" t="s">
        <v>74</v>
      </c>
      <c r="O5" s="37" t="s">
        <v>77</v>
      </c>
      <c r="P5" s="36"/>
      <c r="Q5" s="36"/>
      <c r="R5" s="36"/>
      <c r="S5" s="34" t="s">
        <v>71</v>
      </c>
      <c r="T5" s="39">
        <v>8.58</v>
      </c>
      <c r="U5" s="40">
        <v>8.75</v>
      </c>
      <c r="V5" s="34" t="s">
        <v>72</v>
      </c>
      <c r="W5" s="41">
        <v>73</v>
      </c>
      <c r="X5" s="41">
        <v>39</v>
      </c>
      <c r="Y5" s="41">
        <v>22</v>
      </c>
      <c r="Z5" s="41">
        <v>12.9</v>
      </c>
      <c r="AA5" s="42">
        <v>6</v>
      </c>
      <c r="AB5" s="43">
        <f t="shared" si="0"/>
        <v>6.3E-2</v>
      </c>
      <c r="AC5" s="44">
        <v>67</v>
      </c>
      <c r="AD5" s="45">
        <f t="shared" si="1"/>
        <v>6381</v>
      </c>
      <c r="AE5" s="34">
        <v>5400</v>
      </c>
      <c r="AF5" s="46">
        <f t="shared" si="2"/>
        <v>0.85</v>
      </c>
      <c r="AG5" s="47" t="s">
        <v>73</v>
      </c>
      <c r="AH5" s="48">
        <v>0.188</v>
      </c>
      <c r="AI5" s="46">
        <f>IF(ISERROR(U5*AH5),"",U5*AH5)</f>
        <v>1.65</v>
      </c>
      <c r="AJ5" s="46">
        <f>IF(ISERROR(U5+AF5+AI5),"",U5+AF5+AI5)</f>
        <v>11.25</v>
      </c>
      <c r="AK5" s="49">
        <v>1.36</v>
      </c>
      <c r="AL5" s="46">
        <f>IF(ISERROR(AJ5*AK5),"",AJ5*AK5)</f>
        <v>15.3</v>
      </c>
      <c r="AM5" s="50">
        <v>5.5E-2</v>
      </c>
      <c r="AN5" s="46">
        <f>IF(ISERROR(BA5*AM5),"",BA5*AM5)</f>
        <v>1.32</v>
      </c>
      <c r="AO5" s="50">
        <v>0</v>
      </c>
      <c r="AP5" s="46">
        <f>IF(ISERROR(U5*AO5),"",U5*AO5)</f>
        <v>0</v>
      </c>
      <c r="AQ5" s="50">
        <v>0</v>
      </c>
      <c r="AR5" s="46">
        <f>IF(ISERROR(BA5*AQ5),"",BA5*AQ5)</f>
        <v>0</v>
      </c>
      <c r="AS5" s="50">
        <v>0.08</v>
      </c>
      <c r="AT5" s="46">
        <f>IF(ISERROR(BA5*AS5),"",BA5*AS5)</f>
        <v>1.92</v>
      </c>
      <c r="AU5" s="58"/>
      <c r="AV5" s="50">
        <v>0</v>
      </c>
      <c r="AW5" s="46">
        <f t="shared" si="3"/>
        <v>0</v>
      </c>
      <c r="AX5" s="46">
        <f>IF(ISERROR(AN5+AP5+AR5+AT5+AW5),"",AN5+AP5+AR5+AT5+AW5)</f>
        <v>3.24</v>
      </c>
      <c r="AY5" s="46">
        <f>IF(ISERROR(AL5+AX5),"",AL5+AX5)</f>
        <v>18.54</v>
      </c>
      <c r="AZ5" s="51">
        <f t="shared" si="4"/>
        <v>0.22750000000000001</v>
      </c>
      <c r="BA5" s="52">
        <v>24</v>
      </c>
      <c r="BB5" s="52">
        <v>0</v>
      </c>
      <c r="BC5" s="51" t="str">
        <f t="shared" si="5"/>
        <v/>
      </c>
      <c r="BD5" s="53">
        <v>252</v>
      </c>
      <c r="BE5" s="54">
        <f t="shared" si="6"/>
        <v>4672.08</v>
      </c>
      <c r="BF5" s="54">
        <f t="shared" si="7"/>
        <v>6048</v>
      </c>
    </row>
    <row r="6" spans="1:58" s="3" customFormat="1" x14ac:dyDescent="0.35">
      <c r="A6" s="59"/>
      <c r="B6" s="60">
        <v>5</v>
      </c>
      <c r="C6" s="59"/>
      <c r="D6" s="59"/>
      <c r="E6" s="61" t="s">
        <v>58</v>
      </c>
      <c r="F6" s="61" t="s">
        <v>59</v>
      </c>
      <c r="G6" s="61" t="s">
        <v>60</v>
      </c>
      <c r="H6" s="61" t="s">
        <v>61</v>
      </c>
      <c r="I6" s="61" t="s">
        <v>62</v>
      </c>
      <c r="J6" s="61" t="s">
        <v>63</v>
      </c>
      <c r="K6" s="61" t="s">
        <v>64</v>
      </c>
      <c r="L6" s="62" t="s">
        <v>65</v>
      </c>
      <c r="M6" s="61" t="s">
        <v>66</v>
      </c>
      <c r="N6" s="61" t="s">
        <v>67</v>
      </c>
      <c r="O6" s="61" t="s">
        <v>78</v>
      </c>
      <c r="P6" s="61"/>
      <c r="Q6" s="61"/>
      <c r="R6" s="61"/>
      <c r="S6" s="59" t="s">
        <v>71</v>
      </c>
      <c r="T6" s="63">
        <v>7.99</v>
      </c>
      <c r="U6" s="64">
        <v>8.15</v>
      </c>
      <c r="V6" s="59" t="s">
        <v>72</v>
      </c>
      <c r="W6" s="65">
        <v>73</v>
      </c>
      <c r="X6" s="65">
        <v>39</v>
      </c>
      <c r="Y6" s="65">
        <v>20</v>
      </c>
      <c r="Z6" s="65">
        <v>11.5</v>
      </c>
      <c r="AA6" s="66">
        <v>6</v>
      </c>
      <c r="AB6" s="43">
        <f t="shared" si="0"/>
        <v>5.7000000000000002E-2</v>
      </c>
      <c r="AC6" s="68">
        <v>67</v>
      </c>
      <c r="AD6" s="69">
        <f t="shared" si="1"/>
        <v>7053</v>
      </c>
      <c r="AE6" s="59">
        <v>5400</v>
      </c>
      <c r="AF6" s="70">
        <f t="shared" si="2"/>
        <v>0.77</v>
      </c>
      <c r="AG6" s="71" t="s">
        <v>73</v>
      </c>
      <c r="AH6" s="72">
        <v>0.188</v>
      </c>
      <c r="AI6" s="70">
        <f>IF(ISERROR(U6*AH6),"",U6*AH6)</f>
        <v>1.53</v>
      </c>
      <c r="AJ6" s="70">
        <f>IF(ISERROR(U6+AF6+AI6),"",U6+AF6+AI6)</f>
        <v>10.45</v>
      </c>
      <c r="AK6" s="73">
        <v>1.36</v>
      </c>
      <c r="AL6" s="70">
        <f>IF(ISERROR(AJ6*AK6),"",AJ6*AK6)</f>
        <v>14.21</v>
      </c>
      <c r="AM6" s="74">
        <v>5.5E-2</v>
      </c>
      <c r="AN6" s="70">
        <f>IF(ISERROR(BA6*AM6),"",BA6*AM6)</f>
        <v>1.17</v>
      </c>
      <c r="AO6" s="74">
        <v>0</v>
      </c>
      <c r="AP6" s="70">
        <f>IF(ISERROR(U6*AO6),"",U6*AO6)</f>
        <v>0</v>
      </c>
      <c r="AQ6" s="74">
        <v>0</v>
      </c>
      <c r="AR6" s="70">
        <f>IF(ISERROR(BA6*AQ6),"",BA6*AQ6)</f>
        <v>0</v>
      </c>
      <c r="AS6" s="74">
        <v>0.08</v>
      </c>
      <c r="AT6" s="70">
        <f>IF(ISERROR(BA6*AS6),"",BA6*AS6)</f>
        <v>1.7</v>
      </c>
      <c r="AU6" s="75"/>
      <c r="AV6" s="74">
        <v>0</v>
      </c>
      <c r="AW6" s="70">
        <f t="shared" si="3"/>
        <v>0</v>
      </c>
      <c r="AX6" s="70">
        <f>IF(ISERROR(AN6+AP6+AR6+AT6+AW6),"",AN6+AP6+AR6+AT6+AW6)</f>
        <v>2.87</v>
      </c>
      <c r="AY6" s="70">
        <f>IF(ISERROR(AL6+AX6),"",AL6+AX6)</f>
        <v>17.079999999999998</v>
      </c>
      <c r="AZ6" s="76">
        <f t="shared" si="4"/>
        <v>0.19620000000000001</v>
      </c>
      <c r="BA6" s="77">
        <v>21.25</v>
      </c>
      <c r="BB6" s="77">
        <v>0</v>
      </c>
      <c r="BC6" s="76" t="str">
        <f t="shared" si="5"/>
        <v/>
      </c>
      <c r="BD6" s="78">
        <v>252</v>
      </c>
      <c r="BE6" s="79">
        <f t="shared" si="6"/>
        <v>4304.16</v>
      </c>
      <c r="BF6" s="79">
        <f t="shared" si="7"/>
        <v>5355</v>
      </c>
    </row>
    <row r="7" spans="1:58" s="3" customFormat="1" x14ac:dyDescent="0.35">
      <c r="A7" s="59"/>
      <c r="B7" s="60">
        <v>6</v>
      </c>
      <c r="C7" s="59"/>
      <c r="D7" s="59"/>
      <c r="E7" s="61" t="s">
        <v>58</v>
      </c>
      <c r="F7" s="61" t="s">
        <v>59</v>
      </c>
      <c r="G7" s="61" t="s">
        <v>60</v>
      </c>
      <c r="H7" s="61" t="s">
        <v>61</v>
      </c>
      <c r="I7" s="61" t="s">
        <v>62</v>
      </c>
      <c r="J7" s="61" t="s">
        <v>63</v>
      </c>
      <c r="K7" s="61" t="s">
        <v>64</v>
      </c>
      <c r="L7" s="62" t="s">
        <v>65</v>
      </c>
      <c r="M7" s="61" t="s">
        <v>66</v>
      </c>
      <c r="N7" s="61" t="s">
        <v>74</v>
      </c>
      <c r="O7" s="61" t="s">
        <v>78</v>
      </c>
      <c r="P7" s="61"/>
      <c r="Q7" s="80"/>
      <c r="R7" s="80"/>
      <c r="S7" s="59" t="s">
        <v>71</v>
      </c>
      <c r="T7" s="63">
        <v>8.58</v>
      </c>
      <c r="U7" s="64">
        <v>8.75</v>
      </c>
      <c r="V7" s="59" t="s">
        <v>72</v>
      </c>
      <c r="W7" s="65">
        <v>73</v>
      </c>
      <c r="X7" s="65">
        <v>39</v>
      </c>
      <c r="Y7" s="65">
        <v>22</v>
      </c>
      <c r="Z7" s="65">
        <v>12.9</v>
      </c>
      <c r="AA7" s="66">
        <v>6</v>
      </c>
      <c r="AB7" s="43">
        <f t="shared" si="0"/>
        <v>6.3E-2</v>
      </c>
      <c r="AC7" s="68">
        <v>67</v>
      </c>
      <c r="AD7" s="69">
        <f t="shared" si="1"/>
        <v>6381</v>
      </c>
      <c r="AE7" s="59">
        <v>5400</v>
      </c>
      <c r="AF7" s="70">
        <f t="shared" si="2"/>
        <v>0.85</v>
      </c>
      <c r="AG7" s="71" t="s">
        <v>73</v>
      </c>
      <c r="AH7" s="72">
        <v>0.188</v>
      </c>
      <c r="AI7" s="70">
        <f>IF(ISERROR(U7*AH7),"",U7*AH7)</f>
        <v>1.65</v>
      </c>
      <c r="AJ7" s="70">
        <f>IF(ISERROR(U7+AF7+AI7),"",U7+AF7+AI7)</f>
        <v>11.25</v>
      </c>
      <c r="AK7" s="73">
        <v>1.36</v>
      </c>
      <c r="AL7" s="70">
        <f>IF(ISERROR(AJ7*AK7),"",AJ7*AK7)</f>
        <v>15.3</v>
      </c>
      <c r="AM7" s="74">
        <v>5.5E-2</v>
      </c>
      <c r="AN7" s="70">
        <f>IF(ISERROR(BA7*AM7),"",BA7*AM7)</f>
        <v>1.32</v>
      </c>
      <c r="AO7" s="74">
        <v>0</v>
      </c>
      <c r="AP7" s="70">
        <f>IF(ISERROR(U7*AO7),"",U7*AO7)</f>
        <v>0</v>
      </c>
      <c r="AQ7" s="74">
        <v>0</v>
      </c>
      <c r="AR7" s="70">
        <f>IF(ISERROR(BA7*AQ7),"",BA7*AQ7)</f>
        <v>0</v>
      </c>
      <c r="AS7" s="74">
        <v>0.08</v>
      </c>
      <c r="AT7" s="70">
        <f>IF(ISERROR(BA7*AS7),"",BA7*AS7)</f>
        <v>1.92</v>
      </c>
      <c r="AU7" s="75"/>
      <c r="AV7" s="74">
        <v>0</v>
      </c>
      <c r="AW7" s="70">
        <f t="shared" si="3"/>
        <v>0</v>
      </c>
      <c r="AX7" s="70">
        <f>IF(ISERROR(AN7+AP7+AR7+AT7+AW7),"",AN7+AP7+AR7+AT7+AW7)</f>
        <v>3.24</v>
      </c>
      <c r="AY7" s="70">
        <f>IF(ISERROR(AL7+AX7),"",AL7+AX7)</f>
        <v>18.54</v>
      </c>
      <c r="AZ7" s="76">
        <f t="shared" si="4"/>
        <v>0.22750000000000001</v>
      </c>
      <c r="BA7" s="77">
        <v>24</v>
      </c>
      <c r="BB7" s="77">
        <v>0</v>
      </c>
      <c r="BC7" s="76" t="str">
        <f t="shared" si="5"/>
        <v/>
      </c>
      <c r="BD7" s="78">
        <v>252</v>
      </c>
      <c r="BE7" s="79">
        <f t="shared" si="6"/>
        <v>4672.08</v>
      </c>
      <c r="BF7" s="79">
        <f t="shared" si="7"/>
        <v>6048</v>
      </c>
    </row>
    <row r="8" spans="1:58" s="3" customFormat="1" x14ac:dyDescent="0.35">
      <c r="A8" s="59"/>
      <c r="B8" s="60">
        <v>7</v>
      </c>
      <c r="C8" s="59"/>
      <c r="D8" s="59"/>
      <c r="E8" s="61" t="s">
        <v>79</v>
      </c>
      <c r="F8" s="61" t="s">
        <v>80</v>
      </c>
      <c r="G8" s="61" t="s">
        <v>60</v>
      </c>
      <c r="H8" s="61" t="s">
        <v>81</v>
      </c>
      <c r="I8" s="61" t="s">
        <v>82</v>
      </c>
      <c r="J8" s="61" t="s">
        <v>83</v>
      </c>
      <c r="K8" s="61" t="s">
        <v>84</v>
      </c>
      <c r="L8" s="62" t="s">
        <v>65</v>
      </c>
      <c r="M8" s="61" t="s">
        <v>66</v>
      </c>
      <c r="N8" s="61" t="s">
        <v>67</v>
      </c>
      <c r="O8" s="61" t="s">
        <v>68</v>
      </c>
      <c r="P8" s="61" t="s">
        <v>85</v>
      </c>
      <c r="Q8" s="61" t="s">
        <v>86</v>
      </c>
      <c r="R8" s="80"/>
      <c r="S8" s="59" t="s">
        <v>71</v>
      </c>
      <c r="T8" s="63">
        <v>8.3699999999999992</v>
      </c>
      <c r="U8" s="64">
        <v>8.5399999999999991</v>
      </c>
      <c r="V8" s="59" t="s">
        <v>72</v>
      </c>
      <c r="W8" s="65">
        <v>73</v>
      </c>
      <c r="X8" s="65">
        <v>39</v>
      </c>
      <c r="Y8" s="65">
        <v>55</v>
      </c>
      <c r="Z8" s="65">
        <v>13.8</v>
      </c>
      <c r="AA8" s="66">
        <v>6</v>
      </c>
      <c r="AB8" s="43">
        <f t="shared" si="0"/>
        <v>0.157</v>
      </c>
      <c r="AC8" s="68">
        <v>67</v>
      </c>
      <c r="AD8" s="69">
        <f t="shared" si="1"/>
        <v>2561</v>
      </c>
      <c r="AE8" s="59">
        <v>5400</v>
      </c>
      <c r="AF8" s="70">
        <f t="shared" si="2"/>
        <v>2.11</v>
      </c>
      <c r="AG8" s="71" t="s">
        <v>73</v>
      </c>
      <c r="AH8" s="72">
        <v>0.188</v>
      </c>
      <c r="AI8" s="70">
        <f>IF(ISERROR(U8*AH8),"",U8*AH8)</f>
        <v>1.61</v>
      </c>
      <c r="AJ8" s="70">
        <f>IF(ISERROR(U8+AF8+AI8),"",U8+AF8+AI8)</f>
        <v>12.26</v>
      </c>
      <c r="AK8" s="73">
        <v>1.36</v>
      </c>
      <c r="AL8" s="70">
        <f>IF(ISERROR(AJ8*AK8),"",AJ8*AK8)</f>
        <v>16.670000000000002</v>
      </c>
      <c r="AM8" s="74">
        <v>5.5E-2</v>
      </c>
      <c r="AN8" s="70">
        <f>IF(ISERROR(BA8*AM8),"",BA8*AM8)</f>
        <v>1.24</v>
      </c>
      <c r="AO8" s="74">
        <v>0</v>
      </c>
      <c r="AP8" s="70">
        <f>IF(ISERROR(U8*AO8),"",U8*AO8)</f>
        <v>0</v>
      </c>
      <c r="AQ8" s="74">
        <v>0</v>
      </c>
      <c r="AR8" s="70">
        <f>IF(ISERROR(BA8*AQ8),"",BA8*AQ8)</f>
        <v>0</v>
      </c>
      <c r="AS8" s="74">
        <v>0.08</v>
      </c>
      <c r="AT8" s="70">
        <f>IF(ISERROR(BA8*AS8),"",BA8*AS8)</f>
        <v>1.8</v>
      </c>
      <c r="AU8" s="75"/>
      <c r="AV8" s="74">
        <v>0</v>
      </c>
      <c r="AW8" s="70">
        <f t="shared" si="3"/>
        <v>0</v>
      </c>
      <c r="AX8" s="70">
        <f>IF(ISERROR(AN8+AP8+AR8+AT8+AW8),"",AN8+AP8+AR8+AT8+AW8)</f>
        <v>3.04</v>
      </c>
      <c r="AY8" s="70">
        <f>IF(ISERROR(AL8+AX8),"",AL8+AX8)</f>
        <v>19.71</v>
      </c>
      <c r="AZ8" s="76">
        <f t="shared" si="4"/>
        <v>0.124</v>
      </c>
      <c r="BA8" s="77">
        <v>22.5</v>
      </c>
      <c r="BB8" s="77">
        <v>0</v>
      </c>
      <c r="BC8" s="76" t="str">
        <f t="shared" si="5"/>
        <v/>
      </c>
      <c r="BD8" s="78">
        <v>504</v>
      </c>
      <c r="BE8" s="79">
        <f t="shared" si="6"/>
        <v>9933.84</v>
      </c>
      <c r="BF8" s="79">
        <f t="shared" si="7"/>
        <v>11340</v>
      </c>
    </row>
    <row r="9" spans="1:58" s="3" customFormat="1" x14ac:dyDescent="0.35">
      <c r="A9" s="59"/>
      <c r="B9" s="60">
        <v>8</v>
      </c>
      <c r="C9" s="59"/>
      <c r="D9" s="59"/>
      <c r="E9" s="61" t="s">
        <v>58</v>
      </c>
      <c r="F9" s="61" t="s">
        <v>59</v>
      </c>
      <c r="G9" s="61" t="s">
        <v>60</v>
      </c>
      <c r="H9" s="61" t="s">
        <v>87</v>
      </c>
      <c r="I9" s="61" t="s">
        <v>88</v>
      </c>
      <c r="J9" s="61" t="s">
        <v>89</v>
      </c>
      <c r="K9" s="61" t="s">
        <v>90</v>
      </c>
      <c r="L9" s="62" t="s">
        <v>65</v>
      </c>
      <c r="M9" s="61" t="s">
        <v>66</v>
      </c>
      <c r="N9" s="61" t="s">
        <v>67</v>
      </c>
      <c r="O9" s="61" t="s">
        <v>68</v>
      </c>
      <c r="P9" s="61" t="s">
        <v>91</v>
      </c>
      <c r="Q9" s="61" t="s">
        <v>92</v>
      </c>
      <c r="R9" s="80"/>
      <c r="S9" s="59" t="s">
        <v>71</v>
      </c>
      <c r="T9" s="63">
        <v>7.99</v>
      </c>
      <c r="U9" s="64">
        <v>8.15</v>
      </c>
      <c r="V9" s="59" t="s">
        <v>72</v>
      </c>
      <c r="W9" s="65">
        <v>73</v>
      </c>
      <c r="X9" s="65">
        <v>39</v>
      </c>
      <c r="Y9" s="65">
        <v>18</v>
      </c>
      <c r="Z9" s="65">
        <v>12</v>
      </c>
      <c r="AA9" s="66">
        <v>6</v>
      </c>
      <c r="AB9" s="43">
        <f t="shared" si="0"/>
        <v>5.0999999999999997E-2</v>
      </c>
      <c r="AC9" s="68">
        <v>67</v>
      </c>
      <c r="AD9" s="69">
        <f t="shared" si="1"/>
        <v>7882</v>
      </c>
      <c r="AE9" s="59">
        <v>5400</v>
      </c>
      <c r="AF9" s="70">
        <f t="shared" si="2"/>
        <v>0.69</v>
      </c>
      <c r="AG9" s="71" t="s">
        <v>73</v>
      </c>
      <c r="AH9" s="72">
        <v>0.188</v>
      </c>
      <c r="AI9" s="70">
        <f>IF(ISERROR(U9*AH9),"",U9*AH9)</f>
        <v>1.53</v>
      </c>
      <c r="AJ9" s="70">
        <f>IF(ISERROR(U9+AF9+AI9),"",U9+AF9+AI9)</f>
        <v>10.37</v>
      </c>
      <c r="AK9" s="73">
        <v>1.36</v>
      </c>
      <c r="AL9" s="70">
        <f>IF(ISERROR(AJ9*AK9),"",AJ9*AK9)</f>
        <v>14.1</v>
      </c>
      <c r="AM9" s="74">
        <v>5.5E-2</v>
      </c>
      <c r="AN9" s="70">
        <f>IF(ISERROR(BA9*AM9),"",BA9*AM9)</f>
        <v>1.17</v>
      </c>
      <c r="AO9" s="74">
        <v>0</v>
      </c>
      <c r="AP9" s="70">
        <f>IF(ISERROR(U9*AO9),"",U9*AO9)</f>
        <v>0</v>
      </c>
      <c r="AQ9" s="74">
        <v>0</v>
      </c>
      <c r="AR9" s="70">
        <f>IF(ISERROR(BA9*AQ9),"",BA9*AQ9)</f>
        <v>0</v>
      </c>
      <c r="AS9" s="74">
        <v>0.08</v>
      </c>
      <c r="AT9" s="70">
        <f>IF(ISERROR(BA9*AS9),"",BA9*AS9)</f>
        <v>1.7</v>
      </c>
      <c r="AU9" s="75"/>
      <c r="AV9" s="74">
        <v>0</v>
      </c>
      <c r="AW9" s="70">
        <f t="shared" si="3"/>
        <v>0</v>
      </c>
      <c r="AX9" s="70">
        <f>IF(ISERROR(AN9+AP9+AR9+AT9+AW9),"",AN9+AP9+AR9+AT9+AW9)</f>
        <v>2.87</v>
      </c>
      <c r="AY9" s="70">
        <f>IF(ISERROR(AL9+AX9),"",AL9+AX9)</f>
        <v>16.97</v>
      </c>
      <c r="AZ9" s="76">
        <f t="shared" si="4"/>
        <v>0.2014</v>
      </c>
      <c r="BA9" s="77">
        <v>21.25</v>
      </c>
      <c r="BB9" s="77">
        <v>0</v>
      </c>
      <c r="BC9" s="76" t="str">
        <f t="shared" si="5"/>
        <v/>
      </c>
      <c r="BD9" s="78">
        <v>252</v>
      </c>
      <c r="BE9" s="79">
        <f t="shared" si="6"/>
        <v>4276.4399999999996</v>
      </c>
      <c r="BF9" s="79">
        <f t="shared" si="7"/>
        <v>5355</v>
      </c>
    </row>
    <row r="10" spans="1:58" x14ac:dyDescent="0.35">
      <c r="A10" s="34"/>
      <c r="B10" s="35">
        <v>9</v>
      </c>
      <c r="C10" s="34"/>
      <c r="D10" s="34"/>
      <c r="E10" s="36" t="s">
        <v>79</v>
      </c>
      <c r="F10" s="36" t="s">
        <v>80</v>
      </c>
      <c r="G10" s="36" t="s">
        <v>60</v>
      </c>
      <c r="H10" s="36" t="s">
        <v>93</v>
      </c>
      <c r="I10" s="36" t="s">
        <v>94</v>
      </c>
      <c r="J10" s="37" t="s">
        <v>95</v>
      </c>
      <c r="K10" s="36" t="s">
        <v>96</v>
      </c>
      <c r="L10" s="38" t="s">
        <v>65</v>
      </c>
      <c r="M10" s="36" t="s">
        <v>66</v>
      </c>
      <c r="N10" s="36" t="s">
        <v>67</v>
      </c>
      <c r="O10" s="37" t="s">
        <v>97</v>
      </c>
      <c r="P10" s="36" t="s">
        <v>98</v>
      </c>
      <c r="Q10" s="36" t="s">
        <v>99</v>
      </c>
      <c r="R10" s="55"/>
      <c r="S10" s="34" t="s">
        <v>71</v>
      </c>
      <c r="T10" s="39">
        <v>7.99</v>
      </c>
      <c r="U10" s="40">
        <v>8.15</v>
      </c>
      <c r="V10" s="34" t="s">
        <v>72</v>
      </c>
      <c r="W10" s="41">
        <v>73</v>
      </c>
      <c r="X10" s="41">
        <v>39</v>
      </c>
      <c r="Y10" s="41">
        <v>20</v>
      </c>
      <c r="Z10" s="34">
        <v>12.5</v>
      </c>
      <c r="AA10" s="42">
        <v>6</v>
      </c>
      <c r="AB10" s="43">
        <f t="shared" si="0"/>
        <v>5.7000000000000002E-2</v>
      </c>
      <c r="AC10" s="44">
        <v>67</v>
      </c>
      <c r="AD10" s="45">
        <f t="shared" si="1"/>
        <v>7053</v>
      </c>
      <c r="AE10" s="34">
        <v>5400</v>
      </c>
      <c r="AF10" s="46">
        <f t="shared" si="2"/>
        <v>0.77</v>
      </c>
      <c r="AG10" s="47" t="s">
        <v>73</v>
      </c>
      <c r="AH10" s="48">
        <v>0.188</v>
      </c>
      <c r="AI10" s="46">
        <f>IF(ISERROR(U10*AH10),"",U10*AH10)</f>
        <v>1.53</v>
      </c>
      <c r="AJ10" s="46">
        <f>IF(ISERROR(U10+AF10+AI10),"",U10+AF10+AI10)</f>
        <v>10.45</v>
      </c>
      <c r="AK10" s="49">
        <v>1.36</v>
      </c>
      <c r="AL10" s="46">
        <f>IF(ISERROR(AJ10*AK10),"",AJ10*AK10)</f>
        <v>14.21</v>
      </c>
      <c r="AM10" s="50">
        <v>5.5E-2</v>
      </c>
      <c r="AN10" s="46">
        <f>IF(ISERROR(BA10*AM10),"",BA10*AM10)</f>
        <v>1.17</v>
      </c>
      <c r="AO10" s="50">
        <v>0</v>
      </c>
      <c r="AP10" s="46">
        <f>IF(ISERROR(U10*AO10),"",U10*AO10)</f>
        <v>0</v>
      </c>
      <c r="AQ10" s="50">
        <v>0</v>
      </c>
      <c r="AR10" s="46">
        <f>IF(ISERROR(BA10*AQ10),"",BA10*AQ10)</f>
        <v>0</v>
      </c>
      <c r="AS10" s="50">
        <v>0.08</v>
      </c>
      <c r="AT10" s="46">
        <f>IF(ISERROR(BA10*AS10),"",BA10*AS10)</f>
        <v>1.7</v>
      </c>
      <c r="AU10" s="58"/>
      <c r="AV10" s="50">
        <v>0</v>
      </c>
      <c r="AW10" s="46">
        <f t="shared" si="3"/>
        <v>0</v>
      </c>
      <c r="AX10" s="46">
        <f>IF(ISERROR(AN10+AP10+AR10+AT10+AW10),"",AN10+AP10+AR10+AT10+AW10)</f>
        <v>2.87</v>
      </c>
      <c r="AY10" s="46">
        <f>IF(ISERROR(AL10+AX10),"",AL10+AX10)</f>
        <v>17.079999999999998</v>
      </c>
      <c r="AZ10" s="51">
        <f t="shared" si="4"/>
        <v>0.19620000000000001</v>
      </c>
      <c r="BA10" s="52">
        <v>21.25</v>
      </c>
      <c r="BB10" s="52">
        <v>0</v>
      </c>
      <c r="BC10" s="51" t="str">
        <f t="shared" si="5"/>
        <v/>
      </c>
      <c r="BD10" s="53">
        <v>252</v>
      </c>
      <c r="BE10" s="54">
        <f t="shared" si="6"/>
        <v>4304.16</v>
      </c>
      <c r="BF10" s="54">
        <f t="shared" si="7"/>
        <v>5355</v>
      </c>
    </row>
    <row r="11" spans="1:58" x14ac:dyDescent="0.35">
      <c r="A11" s="34"/>
      <c r="B11" s="35">
        <v>10</v>
      </c>
      <c r="C11" s="34"/>
      <c r="D11" s="34"/>
      <c r="E11" s="36" t="s">
        <v>79</v>
      </c>
      <c r="F11" s="36" t="s">
        <v>80</v>
      </c>
      <c r="G11" s="36" t="s">
        <v>60</v>
      </c>
      <c r="H11" s="36" t="s">
        <v>93</v>
      </c>
      <c r="I11" s="36" t="s">
        <v>94</v>
      </c>
      <c r="J11" s="37" t="s">
        <v>95</v>
      </c>
      <c r="K11" s="36" t="s">
        <v>96</v>
      </c>
      <c r="L11" s="38" t="s">
        <v>65</v>
      </c>
      <c r="M11" s="36" t="s">
        <v>66</v>
      </c>
      <c r="N11" s="36" t="s">
        <v>74</v>
      </c>
      <c r="O11" s="37" t="s">
        <v>97</v>
      </c>
      <c r="P11" s="36" t="s">
        <v>100</v>
      </c>
      <c r="Q11" s="36" t="s">
        <v>101</v>
      </c>
      <c r="R11" s="36"/>
      <c r="S11" s="34" t="s">
        <v>71</v>
      </c>
      <c r="T11" s="39">
        <v>8.8699999999999992</v>
      </c>
      <c r="U11" s="40">
        <v>9.0500000000000007</v>
      </c>
      <c r="V11" s="34" t="s">
        <v>72</v>
      </c>
      <c r="W11" s="41">
        <v>73</v>
      </c>
      <c r="X11" s="41">
        <v>39</v>
      </c>
      <c r="Y11" s="41">
        <v>22</v>
      </c>
      <c r="Z11" s="34">
        <v>13.5</v>
      </c>
      <c r="AA11" s="42">
        <v>6</v>
      </c>
      <c r="AB11" s="43">
        <f t="shared" si="0"/>
        <v>6.3E-2</v>
      </c>
      <c r="AC11" s="44">
        <v>67</v>
      </c>
      <c r="AD11" s="45">
        <f t="shared" si="1"/>
        <v>6381</v>
      </c>
      <c r="AE11" s="34">
        <v>5400</v>
      </c>
      <c r="AF11" s="46">
        <f t="shared" si="2"/>
        <v>0.85</v>
      </c>
      <c r="AG11" s="47" t="s">
        <v>73</v>
      </c>
      <c r="AH11" s="48">
        <v>0.188</v>
      </c>
      <c r="AI11" s="46">
        <f>IF(ISERROR(U11*AH11),"",U11*AH11)</f>
        <v>1.7</v>
      </c>
      <c r="AJ11" s="46">
        <f>IF(ISERROR(U11+AF11+AI11),"",U11+AF11+AI11)</f>
        <v>11.6</v>
      </c>
      <c r="AK11" s="49">
        <v>1.36</v>
      </c>
      <c r="AL11" s="46">
        <f>IF(ISERROR(AJ11*AK11),"",AJ11*AK11)</f>
        <v>15.78</v>
      </c>
      <c r="AM11" s="50">
        <v>5.5E-2</v>
      </c>
      <c r="AN11" s="46">
        <f>IF(ISERROR(BA11*AM11),"",BA11*AM11)</f>
        <v>1.32</v>
      </c>
      <c r="AO11" s="50">
        <v>0</v>
      </c>
      <c r="AP11" s="46">
        <f>IF(ISERROR(U11*AO11),"",U11*AO11)</f>
        <v>0</v>
      </c>
      <c r="AQ11" s="50">
        <v>0</v>
      </c>
      <c r="AR11" s="46">
        <f>IF(ISERROR(BA11*AQ11),"",BA11*AQ11)</f>
        <v>0</v>
      </c>
      <c r="AS11" s="50">
        <v>0.08</v>
      </c>
      <c r="AT11" s="46">
        <f>IF(ISERROR(BA11*AS11),"",BA11*AS11)</f>
        <v>1.92</v>
      </c>
      <c r="AU11" s="58"/>
      <c r="AV11" s="50">
        <v>0</v>
      </c>
      <c r="AW11" s="46">
        <f t="shared" si="3"/>
        <v>0</v>
      </c>
      <c r="AX11" s="46">
        <f>IF(ISERROR(AN11+AP11+AR11+AT11+AW11),"",AN11+AP11+AR11+AT11+AW11)</f>
        <v>3.24</v>
      </c>
      <c r="AY11" s="46">
        <f>IF(ISERROR(AL11+AX11),"",AL11+AX11)</f>
        <v>19.02</v>
      </c>
      <c r="AZ11" s="51">
        <f t="shared" si="4"/>
        <v>0.20749999999999999</v>
      </c>
      <c r="BA11" s="52">
        <v>24</v>
      </c>
      <c r="BB11" s="52">
        <v>0</v>
      </c>
      <c r="BC11" s="51" t="str">
        <f t="shared" si="5"/>
        <v/>
      </c>
      <c r="BD11" s="53">
        <v>252</v>
      </c>
      <c r="BE11" s="54">
        <f t="shared" si="6"/>
        <v>4793.04</v>
      </c>
      <c r="BF11" s="54">
        <f t="shared" si="7"/>
        <v>6048</v>
      </c>
    </row>
    <row r="12" spans="1:58" x14ac:dyDescent="0.35">
      <c r="A12" s="34"/>
      <c r="B12" s="35">
        <v>11</v>
      </c>
      <c r="C12" s="34"/>
      <c r="D12" s="34"/>
      <c r="E12" s="36" t="s">
        <v>79</v>
      </c>
      <c r="F12" s="36" t="s">
        <v>80</v>
      </c>
      <c r="G12" s="36" t="s">
        <v>60</v>
      </c>
      <c r="H12" s="36" t="s">
        <v>93</v>
      </c>
      <c r="I12" s="36" t="s">
        <v>94</v>
      </c>
      <c r="J12" s="37" t="s">
        <v>95</v>
      </c>
      <c r="K12" s="36" t="s">
        <v>96</v>
      </c>
      <c r="L12" s="38" t="s">
        <v>65</v>
      </c>
      <c r="M12" s="36" t="s">
        <v>66</v>
      </c>
      <c r="N12" s="36" t="s">
        <v>102</v>
      </c>
      <c r="O12" s="37" t="s">
        <v>97</v>
      </c>
      <c r="P12" s="36" t="s">
        <v>103</v>
      </c>
      <c r="Q12" s="36" t="s">
        <v>104</v>
      </c>
      <c r="R12" s="34"/>
      <c r="S12" s="34" t="s">
        <v>71</v>
      </c>
      <c r="T12" s="39">
        <v>9.56</v>
      </c>
      <c r="U12" s="40">
        <v>9.75</v>
      </c>
      <c r="V12" s="34" t="s">
        <v>72</v>
      </c>
      <c r="W12" s="41">
        <v>73</v>
      </c>
      <c r="X12" s="41">
        <v>39</v>
      </c>
      <c r="Y12" s="41">
        <v>26</v>
      </c>
      <c r="Z12" s="34">
        <v>14.5</v>
      </c>
      <c r="AA12" s="42">
        <v>6</v>
      </c>
      <c r="AB12" s="43">
        <f t="shared" si="0"/>
        <v>7.3999999999999996E-2</v>
      </c>
      <c r="AC12" s="44">
        <v>67</v>
      </c>
      <c r="AD12" s="45">
        <f t="shared" si="1"/>
        <v>5432</v>
      </c>
      <c r="AE12" s="34">
        <v>5400</v>
      </c>
      <c r="AF12" s="46">
        <f t="shared" si="2"/>
        <v>0.99</v>
      </c>
      <c r="AG12" s="47" t="s">
        <v>73</v>
      </c>
      <c r="AH12" s="48">
        <v>0.188</v>
      </c>
      <c r="AI12" s="46">
        <f>IF(ISERROR(U12*AH12),"",U12*AH12)</f>
        <v>1.83</v>
      </c>
      <c r="AJ12" s="46">
        <f>IF(ISERROR(U12+AF12+AI12),"",U12+AF12+AI12)</f>
        <v>12.57</v>
      </c>
      <c r="AK12" s="49">
        <v>1.36</v>
      </c>
      <c r="AL12" s="46">
        <f>IF(ISERROR(AJ12*AK12),"",AJ12*AK12)</f>
        <v>17.100000000000001</v>
      </c>
      <c r="AM12" s="50">
        <v>5.5E-2</v>
      </c>
      <c r="AN12" s="46">
        <f>IF(ISERROR(BA12*AM12),"",BA12*AM12)</f>
        <v>1.43</v>
      </c>
      <c r="AO12" s="50">
        <v>0</v>
      </c>
      <c r="AP12" s="46">
        <f>IF(ISERROR(U12*AO12),"",U12*AO12)</f>
        <v>0</v>
      </c>
      <c r="AQ12" s="50">
        <v>0</v>
      </c>
      <c r="AR12" s="46">
        <f>IF(ISERROR(BA12*AQ12),"",BA12*AQ12)</f>
        <v>0</v>
      </c>
      <c r="AS12" s="50">
        <v>0.08</v>
      </c>
      <c r="AT12" s="46">
        <f>IF(ISERROR(BA12*AS12),"",BA12*AS12)</f>
        <v>2.08</v>
      </c>
      <c r="AU12" s="58"/>
      <c r="AV12" s="50">
        <v>0</v>
      </c>
      <c r="AW12" s="46">
        <f t="shared" si="3"/>
        <v>0</v>
      </c>
      <c r="AX12" s="46">
        <f>IF(ISERROR(AN12+AP12+AR12+AT12+AW12),"",AN12+AP12+AR12+AT12+AW12)</f>
        <v>3.51</v>
      </c>
      <c r="AY12" s="46">
        <f>IF(ISERROR(AL12+AX12),"",AL12+AX12)</f>
        <v>20.61</v>
      </c>
      <c r="AZ12" s="51">
        <f t="shared" si="4"/>
        <v>0.20730000000000001</v>
      </c>
      <c r="BA12" s="52">
        <v>26</v>
      </c>
      <c r="BB12" s="52">
        <v>0</v>
      </c>
      <c r="BC12" s="51" t="str">
        <f t="shared" si="5"/>
        <v/>
      </c>
      <c r="BD12" s="53">
        <v>120</v>
      </c>
      <c r="BE12" s="54">
        <f t="shared" si="6"/>
        <v>2473.1999999999998</v>
      </c>
      <c r="BF12" s="54">
        <f t="shared" si="7"/>
        <v>3120</v>
      </c>
    </row>
    <row r="13" spans="1:58" x14ac:dyDescent="0.35">
      <c r="A13" s="34"/>
      <c r="B13" s="35">
        <v>12</v>
      </c>
      <c r="C13" s="34"/>
      <c r="D13" s="34"/>
      <c r="E13" s="36" t="s">
        <v>79</v>
      </c>
      <c r="F13" s="36" t="s">
        <v>80</v>
      </c>
      <c r="G13" s="36" t="s">
        <v>60</v>
      </c>
      <c r="H13" s="34" t="s">
        <v>105</v>
      </c>
      <c r="I13" s="36" t="s">
        <v>106</v>
      </c>
      <c r="J13" s="37" t="s">
        <v>107</v>
      </c>
      <c r="K13" s="36" t="s">
        <v>108</v>
      </c>
      <c r="L13" s="38" t="s">
        <v>65</v>
      </c>
      <c r="M13" s="36" t="s">
        <v>66</v>
      </c>
      <c r="N13" s="36" t="s">
        <v>67</v>
      </c>
      <c r="O13" s="56" t="s">
        <v>109</v>
      </c>
      <c r="P13" s="36" t="s">
        <v>110</v>
      </c>
      <c r="Q13" s="36" t="s">
        <v>111</v>
      </c>
      <c r="R13" s="34"/>
      <c r="S13" s="34" t="s">
        <v>71</v>
      </c>
      <c r="T13" s="39">
        <v>8.82</v>
      </c>
      <c r="U13" s="40">
        <v>9</v>
      </c>
      <c r="V13" s="34" t="s">
        <v>72</v>
      </c>
      <c r="W13" s="41">
        <v>73</v>
      </c>
      <c r="X13" s="41">
        <v>39</v>
      </c>
      <c r="Y13" s="41">
        <v>20</v>
      </c>
      <c r="Z13" s="34">
        <v>12.4</v>
      </c>
      <c r="AA13" s="42">
        <v>6</v>
      </c>
      <c r="AB13" s="43">
        <f t="shared" si="0"/>
        <v>5.7000000000000002E-2</v>
      </c>
      <c r="AC13" s="44">
        <v>67</v>
      </c>
      <c r="AD13" s="45">
        <f t="shared" si="1"/>
        <v>7053</v>
      </c>
      <c r="AE13" s="34">
        <v>5400</v>
      </c>
      <c r="AF13" s="46">
        <f t="shared" si="2"/>
        <v>0.77</v>
      </c>
      <c r="AG13" s="47" t="s">
        <v>73</v>
      </c>
      <c r="AH13" s="48">
        <v>0.188</v>
      </c>
      <c r="AI13" s="46">
        <f>IF(ISERROR(U13*AH13),"",U13*AH13)</f>
        <v>1.69</v>
      </c>
      <c r="AJ13" s="46">
        <f>IF(ISERROR(U13+AF13+AI13),"",U13+AF13+AI13)</f>
        <v>11.46</v>
      </c>
      <c r="AK13" s="49">
        <v>1.36</v>
      </c>
      <c r="AL13" s="46">
        <f>IF(ISERROR(AJ13*AK13),"",AJ13*AK13)</f>
        <v>15.59</v>
      </c>
      <c r="AM13" s="50">
        <v>5.5E-2</v>
      </c>
      <c r="AN13" s="46">
        <f>IF(ISERROR(BA13*AM13),"",BA13*AM13)</f>
        <v>1.21</v>
      </c>
      <c r="AO13" s="50">
        <v>0</v>
      </c>
      <c r="AP13" s="46">
        <f>IF(ISERROR(U13*AO13),"",U13*AO13)</f>
        <v>0</v>
      </c>
      <c r="AQ13" s="50">
        <v>0</v>
      </c>
      <c r="AR13" s="46">
        <f>IF(ISERROR(BA13*AQ13),"",BA13*AQ13)</f>
        <v>0</v>
      </c>
      <c r="AS13" s="50">
        <v>0.08</v>
      </c>
      <c r="AT13" s="46">
        <f>IF(ISERROR(BA13*AS13),"",BA13*AS13)</f>
        <v>1.76</v>
      </c>
      <c r="AU13" s="58"/>
      <c r="AV13" s="50">
        <v>0</v>
      </c>
      <c r="AW13" s="46">
        <f t="shared" si="3"/>
        <v>0</v>
      </c>
      <c r="AX13" s="46">
        <f>IF(ISERROR(AN13+AP13+AR13+AT13+AW13),"",AN13+AP13+AR13+AT13+AW13)</f>
        <v>2.97</v>
      </c>
      <c r="AY13" s="46">
        <f>IF(ISERROR(AL13+AX13),"",AL13+AX13)</f>
        <v>18.559999999999999</v>
      </c>
      <c r="AZ13" s="51">
        <f t="shared" si="4"/>
        <v>0.15640000000000001</v>
      </c>
      <c r="BA13" s="52">
        <v>22</v>
      </c>
      <c r="BB13" s="52">
        <v>0</v>
      </c>
      <c r="BC13" s="51" t="str">
        <f t="shared" si="5"/>
        <v/>
      </c>
      <c r="BD13" s="53">
        <v>600</v>
      </c>
      <c r="BE13" s="54">
        <f t="shared" si="6"/>
        <v>11136</v>
      </c>
      <c r="BF13" s="54">
        <f t="shared" si="7"/>
        <v>13200</v>
      </c>
    </row>
    <row r="14" spans="1:58" x14ac:dyDescent="0.35">
      <c r="A14" s="34"/>
      <c r="B14" s="35">
        <v>13</v>
      </c>
      <c r="C14" s="34"/>
      <c r="D14" s="34"/>
      <c r="E14" s="36" t="s">
        <v>79</v>
      </c>
      <c r="F14" s="36" t="s">
        <v>80</v>
      </c>
      <c r="G14" s="36" t="s">
        <v>60</v>
      </c>
      <c r="H14" s="34" t="s">
        <v>105</v>
      </c>
      <c r="I14" s="36" t="s">
        <v>106</v>
      </c>
      <c r="J14" s="37" t="s">
        <v>107</v>
      </c>
      <c r="K14" s="36" t="s">
        <v>108</v>
      </c>
      <c r="L14" s="38" t="s">
        <v>65</v>
      </c>
      <c r="M14" s="36" t="s">
        <v>66</v>
      </c>
      <c r="N14" s="36" t="s">
        <v>74</v>
      </c>
      <c r="O14" s="56" t="s">
        <v>109</v>
      </c>
      <c r="P14" s="36" t="s">
        <v>112</v>
      </c>
      <c r="Q14" s="36" t="s">
        <v>113</v>
      </c>
      <c r="R14" s="34"/>
      <c r="S14" s="34" t="s">
        <v>71</v>
      </c>
      <c r="T14" s="39">
        <v>9.8000000000000007</v>
      </c>
      <c r="U14" s="40">
        <v>10</v>
      </c>
      <c r="V14" s="34" t="s">
        <v>72</v>
      </c>
      <c r="W14" s="41">
        <v>73</v>
      </c>
      <c r="X14" s="41">
        <v>39</v>
      </c>
      <c r="Y14" s="41">
        <v>22</v>
      </c>
      <c r="Z14" s="34">
        <v>13.6</v>
      </c>
      <c r="AA14" s="42">
        <v>6</v>
      </c>
      <c r="AB14" s="43">
        <f t="shared" si="0"/>
        <v>6.3E-2</v>
      </c>
      <c r="AC14" s="44">
        <v>67</v>
      </c>
      <c r="AD14" s="45">
        <f t="shared" si="1"/>
        <v>6381</v>
      </c>
      <c r="AE14" s="34">
        <v>5400</v>
      </c>
      <c r="AF14" s="46">
        <f t="shared" si="2"/>
        <v>0.85</v>
      </c>
      <c r="AG14" s="47" t="s">
        <v>73</v>
      </c>
      <c r="AH14" s="48">
        <v>0.188</v>
      </c>
      <c r="AI14" s="46">
        <f>IF(ISERROR(U14*AH14),"",U14*AH14)</f>
        <v>1.88</v>
      </c>
      <c r="AJ14" s="46">
        <f>IF(ISERROR(U14+AF14+AI14),"",U14+AF14+AI14)</f>
        <v>12.73</v>
      </c>
      <c r="AK14" s="49">
        <v>1.36</v>
      </c>
      <c r="AL14" s="46">
        <f>IF(ISERROR(AJ14*AK14),"",AJ14*AK14)</f>
        <v>17.309999999999999</v>
      </c>
      <c r="AM14" s="50">
        <v>5.5E-2</v>
      </c>
      <c r="AN14" s="46">
        <f>IF(ISERROR(BA14*AM14),"",BA14*AM14)</f>
        <v>1.38</v>
      </c>
      <c r="AO14" s="50">
        <v>0</v>
      </c>
      <c r="AP14" s="46">
        <f>IF(ISERROR(U14*AO14),"",U14*AO14)</f>
        <v>0</v>
      </c>
      <c r="AQ14" s="50">
        <v>0</v>
      </c>
      <c r="AR14" s="46">
        <f>IF(ISERROR(BA14*AQ14),"",BA14*AQ14)</f>
        <v>0</v>
      </c>
      <c r="AS14" s="50">
        <v>0.08</v>
      </c>
      <c r="AT14" s="46">
        <f>IF(ISERROR(BA14*AS14),"",BA14*AS14)</f>
        <v>2</v>
      </c>
      <c r="AU14" s="58"/>
      <c r="AV14" s="50">
        <v>0</v>
      </c>
      <c r="AW14" s="46">
        <f t="shared" si="3"/>
        <v>0</v>
      </c>
      <c r="AX14" s="46">
        <f>IF(ISERROR(AN14+AP14+AR14+AT14+AW14),"",AN14+AP14+AR14+AT14+AW14)</f>
        <v>3.38</v>
      </c>
      <c r="AY14" s="46">
        <f>IF(ISERROR(AL14+AX14),"",AL14+AX14)</f>
        <v>20.69</v>
      </c>
      <c r="AZ14" s="51">
        <f t="shared" si="4"/>
        <v>0.1724</v>
      </c>
      <c r="BA14" s="52">
        <v>25</v>
      </c>
      <c r="BB14" s="52">
        <v>0</v>
      </c>
      <c r="BC14" s="51" t="str">
        <f t="shared" si="5"/>
        <v/>
      </c>
      <c r="BD14" s="53">
        <v>360</v>
      </c>
      <c r="BE14" s="54">
        <f t="shared" si="6"/>
        <v>7448.4</v>
      </c>
      <c r="BF14" s="54">
        <f t="shared" si="7"/>
        <v>9000</v>
      </c>
    </row>
    <row r="15" spans="1:58" ht="15" customHeight="1" x14ac:dyDescent="0.35">
      <c r="A15" s="34"/>
      <c r="B15" s="35">
        <v>14</v>
      </c>
      <c r="C15" s="34"/>
      <c r="D15" s="34"/>
      <c r="E15" s="36" t="s">
        <v>79</v>
      </c>
      <c r="F15" s="36" t="s">
        <v>80</v>
      </c>
      <c r="G15" s="36" t="s">
        <v>60</v>
      </c>
      <c r="H15" s="34" t="s">
        <v>114</v>
      </c>
      <c r="I15" s="34" t="s">
        <v>115</v>
      </c>
      <c r="J15" s="56" t="s">
        <v>116</v>
      </c>
      <c r="K15" s="34" t="s">
        <v>108</v>
      </c>
      <c r="L15" s="38" t="s">
        <v>65</v>
      </c>
      <c r="M15" s="36" t="s">
        <v>66</v>
      </c>
      <c r="N15" s="36" t="s">
        <v>67</v>
      </c>
      <c r="O15" s="37" t="s">
        <v>97</v>
      </c>
      <c r="P15" s="36" t="s">
        <v>117</v>
      </c>
      <c r="Q15" s="36" t="s">
        <v>118</v>
      </c>
      <c r="R15" s="34"/>
      <c r="S15" s="34" t="s">
        <v>71</v>
      </c>
      <c r="T15" s="39">
        <v>9.9600000000000009</v>
      </c>
      <c r="U15" s="40">
        <v>10.16</v>
      </c>
      <c r="V15" s="34" t="s">
        <v>72</v>
      </c>
      <c r="W15" s="41">
        <v>73</v>
      </c>
      <c r="X15" s="41">
        <v>39</v>
      </c>
      <c r="Y15" s="41">
        <v>20</v>
      </c>
      <c r="Z15" s="34">
        <v>12.4</v>
      </c>
      <c r="AA15" s="42">
        <v>6</v>
      </c>
      <c r="AB15" s="43">
        <f t="shared" si="0"/>
        <v>5.7000000000000002E-2</v>
      </c>
      <c r="AC15" s="44">
        <v>67</v>
      </c>
      <c r="AD15" s="45">
        <f t="shared" si="1"/>
        <v>7053</v>
      </c>
      <c r="AE15" s="34">
        <v>5400</v>
      </c>
      <c r="AF15" s="46">
        <f t="shared" si="2"/>
        <v>0.77</v>
      </c>
      <c r="AG15" s="47" t="s">
        <v>73</v>
      </c>
      <c r="AH15" s="48">
        <v>0.188</v>
      </c>
      <c r="AI15" s="46">
        <f>IF(ISERROR(U15*AH15),"",U15*AH15)</f>
        <v>1.91</v>
      </c>
      <c r="AJ15" s="46">
        <f>IF(ISERROR(U15+AF15+AI15),"",U15+AF15+AI15)</f>
        <v>12.84</v>
      </c>
      <c r="AK15" s="49">
        <v>1.36</v>
      </c>
      <c r="AL15" s="46">
        <f>IF(ISERROR(AJ15*AK15),"",AJ15*AK15)</f>
        <v>17.46</v>
      </c>
      <c r="AM15" s="50">
        <v>5.5E-2</v>
      </c>
      <c r="AN15" s="46">
        <f>IF(ISERROR(BA15*AM15),"",BA15*AM15)</f>
        <v>1.4</v>
      </c>
      <c r="AO15" s="50">
        <v>0</v>
      </c>
      <c r="AP15" s="46">
        <f>IF(ISERROR(U15*AO15),"",U15*AO15)</f>
        <v>0</v>
      </c>
      <c r="AQ15" s="50">
        <v>0</v>
      </c>
      <c r="AR15" s="46">
        <f>IF(ISERROR(BA15*AQ15),"",BA15*AQ15)</f>
        <v>0</v>
      </c>
      <c r="AS15" s="50">
        <v>0.08</v>
      </c>
      <c r="AT15" s="46">
        <f>IF(ISERROR(BA15*AS15),"",BA15*AS15)</f>
        <v>2.04</v>
      </c>
      <c r="AU15" s="58"/>
      <c r="AV15" s="50">
        <v>0</v>
      </c>
      <c r="AW15" s="46">
        <f t="shared" si="3"/>
        <v>0</v>
      </c>
      <c r="AX15" s="46">
        <f>IF(ISERROR(AN15+AP15+AR15+AT15+AW15),"",AN15+AP15+AR15+AT15+AW15)</f>
        <v>3.44</v>
      </c>
      <c r="AY15" s="46">
        <f>IF(ISERROR(AL15+AX15),"",AL15+AX15)</f>
        <v>20.9</v>
      </c>
      <c r="AZ15" s="51">
        <f t="shared" si="4"/>
        <v>0.1804</v>
      </c>
      <c r="BA15" s="52">
        <v>25.5</v>
      </c>
      <c r="BB15" s="52">
        <v>0</v>
      </c>
      <c r="BC15" s="51" t="str">
        <f t="shared" si="5"/>
        <v/>
      </c>
      <c r="BD15" s="53">
        <v>600</v>
      </c>
      <c r="BE15" s="54">
        <f t="shared" si="6"/>
        <v>12540</v>
      </c>
      <c r="BF15" s="54">
        <f t="shared" si="7"/>
        <v>15300</v>
      </c>
    </row>
    <row r="16" spans="1:58" x14ac:dyDescent="0.35">
      <c r="A16" s="34"/>
      <c r="B16" s="35">
        <v>15</v>
      </c>
      <c r="C16" s="34"/>
      <c r="D16" s="34"/>
      <c r="E16" s="36" t="s">
        <v>79</v>
      </c>
      <c r="F16" s="36" t="s">
        <v>80</v>
      </c>
      <c r="G16" s="36" t="s">
        <v>60</v>
      </c>
      <c r="H16" s="34" t="s">
        <v>114</v>
      </c>
      <c r="I16" s="36" t="s">
        <v>115</v>
      </c>
      <c r="J16" s="37" t="s">
        <v>116</v>
      </c>
      <c r="K16" s="36" t="s">
        <v>108</v>
      </c>
      <c r="L16" s="38" t="s">
        <v>65</v>
      </c>
      <c r="M16" s="36" t="s">
        <v>66</v>
      </c>
      <c r="N16" s="36" t="s">
        <v>74</v>
      </c>
      <c r="O16" s="37" t="s">
        <v>97</v>
      </c>
      <c r="P16" s="36" t="s">
        <v>119</v>
      </c>
      <c r="Q16" s="36" t="s">
        <v>120</v>
      </c>
      <c r="R16" s="34"/>
      <c r="S16" s="34" t="s">
        <v>71</v>
      </c>
      <c r="T16" s="39">
        <v>10.95</v>
      </c>
      <c r="U16" s="40">
        <v>11.17</v>
      </c>
      <c r="V16" s="34" t="s">
        <v>72</v>
      </c>
      <c r="W16" s="41">
        <v>73</v>
      </c>
      <c r="X16" s="41">
        <v>39</v>
      </c>
      <c r="Y16" s="41">
        <v>22</v>
      </c>
      <c r="Z16" s="34">
        <v>13.6</v>
      </c>
      <c r="AA16" s="42">
        <v>6</v>
      </c>
      <c r="AB16" s="43">
        <f t="shared" si="0"/>
        <v>6.3E-2</v>
      </c>
      <c r="AC16" s="44">
        <v>67</v>
      </c>
      <c r="AD16" s="45">
        <f t="shared" si="1"/>
        <v>6381</v>
      </c>
      <c r="AE16" s="34">
        <v>5400</v>
      </c>
      <c r="AF16" s="46">
        <f t="shared" si="2"/>
        <v>0.85</v>
      </c>
      <c r="AG16" s="47" t="s">
        <v>73</v>
      </c>
      <c r="AH16" s="48">
        <v>0.188</v>
      </c>
      <c r="AI16" s="46">
        <f>IF(ISERROR(U16*AH16),"",U16*AH16)</f>
        <v>2.1</v>
      </c>
      <c r="AJ16" s="46">
        <f>IF(ISERROR(U16+AF16+AI16),"",U16+AF16+AI16)</f>
        <v>14.12</v>
      </c>
      <c r="AK16" s="49">
        <v>1.36</v>
      </c>
      <c r="AL16" s="46">
        <f>IF(ISERROR(AJ16*AK16),"",AJ16*AK16)</f>
        <v>19.2</v>
      </c>
      <c r="AM16" s="50">
        <v>5.5E-2</v>
      </c>
      <c r="AN16" s="46">
        <f>IF(ISERROR(BA16*AM16),"",BA16*AM16)</f>
        <v>1.68</v>
      </c>
      <c r="AO16" s="50">
        <v>0</v>
      </c>
      <c r="AP16" s="46">
        <f>IF(ISERROR(U16*AO16),"",U16*AO16)</f>
        <v>0</v>
      </c>
      <c r="AQ16" s="50">
        <v>0</v>
      </c>
      <c r="AR16" s="46">
        <f>IF(ISERROR(BA16*AQ16),"",BA16*AQ16)</f>
        <v>0</v>
      </c>
      <c r="AS16" s="50">
        <v>0.08</v>
      </c>
      <c r="AT16" s="46">
        <f>IF(ISERROR(BA16*AS16),"",BA16*AS16)</f>
        <v>2.44</v>
      </c>
      <c r="AU16" s="58"/>
      <c r="AV16" s="50">
        <v>0</v>
      </c>
      <c r="AW16" s="46">
        <f t="shared" si="3"/>
        <v>0</v>
      </c>
      <c r="AX16" s="46">
        <f>IF(ISERROR(AN16+AP16+AR16+AT16+AW16),"",AN16+AP16+AR16+AT16+AW16)</f>
        <v>4.12</v>
      </c>
      <c r="AY16" s="46">
        <f>IF(ISERROR(AL16+AX16),"",AL16+AX16)</f>
        <v>23.32</v>
      </c>
      <c r="AZ16" s="51">
        <f t="shared" si="4"/>
        <v>0.2354</v>
      </c>
      <c r="BA16" s="52">
        <v>30.5</v>
      </c>
      <c r="BB16" s="52">
        <v>0</v>
      </c>
      <c r="BC16" s="51" t="str">
        <f t="shared" si="5"/>
        <v/>
      </c>
      <c r="BD16" s="53">
        <v>450</v>
      </c>
      <c r="BE16" s="54">
        <f t="shared" si="6"/>
        <v>10494</v>
      </c>
      <c r="BF16" s="54">
        <f t="shared" si="7"/>
        <v>13725</v>
      </c>
    </row>
    <row r="17" spans="1:58" s="3" customFormat="1" x14ac:dyDescent="0.35">
      <c r="A17" s="59"/>
      <c r="B17" s="60">
        <v>16</v>
      </c>
      <c r="C17" s="59"/>
      <c r="D17" s="59"/>
      <c r="E17" s="61" t="s">
        <v>58</v>
      </c>
      <c r="F17" s="61" t="s">
        <v>59</v>
      </c>
      <c r="G17" s="61" t="s">
        <v>60</v>
      </c>
      <c r="H17" s="59" t="s">
        <v>121</v>
      </c>
      <c r="I17" s="61" t="s">
        <v>122</v>
      </c>
      <c r="J17" s="61" t="s">
        <v>122</v>
      </c>
      <c r="K17" s="61" t="s">
        <v>65</v>
      </c>
      <c r="L17" s="62" t="s">
        <v>65</v>
      </c>
      <c r="M17" s="61" t="s">
        <v>123</v>
      </c>
      <c r="N17" s="61" t="s">
        <v>124</v>
      </c>
      <c r="O17" s="61" t="s">
        <v>125</v>
      </c>
      <c r="P17" s="61" t="s">
        <v>117</v>
      </c>
      <c r="Q17" s="61" t="s">
        <v>118</v>
      </c>
      <c r="R17" s="59"/>
      <c r="S17" s="59" t="s">
        <v>71</v>
      </c>
      <c r="T17" s="63">
        <v>4.18</v>
      </c>
      <c r="U17" s="64">
        <v>4.2699999999999996</v>
      </c>
      <c r="V17" s="59" t="s">
        <v>72</v>
      </c>
      <c r="W17" s="65">
        <v>73</v>
      </c>
      <c r="X17" s="65">
        <v>39</v>
      </c>
      <c r="Y17" s="65">
        <v>13</v>
      </c>
      <c r="Z17" s="59">
        <v>6.6</v>
      </c>
      <c r="AA17" s="66">
        <v>6</v>
      </c>
      <c r="AB17" s="67">
        <f t="shared" si="0"/>
        <v>3.6999999999999998E-2</v>
      </c>
      <c r="AC17" s="68">
        <v>67</v>
      </c>
      <c r="AD17" s="69">
        <f t="shared" si="1"/>
        <v>10865</v>
      </c>
      <c r="AE17" s="59">
        <v>5400</v>
      </c>
      <c r="AF17" s="70">
        <f t="shared" si="2"/>
        <v>0.5</v>
      </c>
      <c r="AG17" s="71" t="s">
        <v>73</v>
      </c>
      <c r="AH17" s="72">
        <v>0.188</v>
      </c>
      <c r="AI17" s="70">
        <f>IF(ISERROR(U17*AH17),"",U17*AH17)</f>
        <v>0.8</v>
      </c>
      <c r="AJ17" s="70">
        <f>IF(ISERROR(U17+AF17+AI17),"",U17+AF17+AI17)</f>
        <v>5.57</v>
      </c>
      <c r="AK17" s="73">
        <v>1.36</v>
      </c>
      <c r="AL17" s="70">
        <f>IF(ISERROR(AJ17*AK17),"",AJ17*AK17)</f>
        <v>7.58</v>
      </c>
      <c r="AM17" s="74">
        <v>5.5E-2</v>
      </c>
      <c r="AN17" s="70">
        <f>IF(ISERROR(BA17*AM17),"",BA17*AM17)</f>
        <v>0.69</v>
      </c>
      <c r="AO17" s="74">
        <v>0</v>
      </c>
      <c r="AP17" s="70">
        <f>IF(ISERROR(U17*AO17),"",U17*AO17)</f>
        <v>0</v>
      </c>
      <c r="AQ17" s="74">
        <v>0</v>
      </c>
      <c r="AR17" s="70">
        <f>IF(ISERROR(BA17*AQ17),"",BA17*AQ17)</f>
        <v>0</v>
      </c>
      <c r="AS17" s="74">
        <v>0.08</v>
      </c>
      <c r="AT17" s="70">
        <f>IF(ISERROR(BA17*AS17),"",BA17*AS17)</f>
        <v>1</v>
      </c>
      <c r="AU17" s="75"/>
      <c r="AV17" s="74">
        <v>0</v>
      </c>
      <c r="AW17" s="70">
        <f t="shared" si="3"/>
        <v>0</v>
      </c>
      <c r="AX17" s="70">
        <f>IF(ISERROR(AN17+AP17+AR17+AT17+AW17),"",AN17+AP17+AR17+AT17+AW17)</f>
        <v>1.69</v>
      </c>
      <c r="AY17" s="70">
        <f>IF(ISERROR(AL17+AX17),"",AL17+AX17)</f>
        <v>9.27</v>
      </c>
      <c r="AZ17" s="76">
        <f t="shared" si="4"/>
        <v>0.25840000000000002</v>
      </c>
      <c r="BA17" s="77">
        <v>12.5</v>
      </c>
      <c r="BB17" s="77">
        <v>0</v>
      </c>
      <c r="BC17" s="76" t="str">
        <f t="shared" si="5"/>
        <v/>
      </c>
      <c r="BD17" s="78">
        <v>600</v>
      </c>
      <c r="BE17" s="79">
        <f t="shared" si="6"/>
        <v>5562</v>
      </c>
      <c r="BF17" s="79">
        <f t="shared" si="7"/>
        <v>7500</v>
      </c>
    </row>
    <row r="18" spans="1:58" s="3" customFormat="1" x14ac:dyDescent="0.35">
      <c r="A18" s="59"/>
      <c r="B18" s="60">
        <v>17</v>
      </c>
      <c r="C18" s="59"/>
      <c r="D18" s="59"/>
      <c r="E18" s="61" t="s">
        <v>58</v>
      </c>
      <c r="F18" s="61" t="s">
        <v>59</v>
      </c>
      <c r="G18" s="61" t="s">
        <v>60</v>
      </c>
      <c r="H18" s="59" t="s">
        <v>121</v>
      </c>
      <c r="I18" s="61" t="s">
        <v>122</v>
      </c>
      <c r="J18" s="61" t="s">
        <v>122</v>
      </c>
      <c r="K18" s="61" t="s">
        <v>65</v>
      </c>
      <c r="L18" s="62" t="s">
        <v>65</v>
      </c>
      <c r="M18" s="61" t="s">
        <v>123</v>
      </c>
      <c r="N18" s="61" t="s">
        <v>126</v>
      </c>
      <c r="O18" s="61" t="s">
        <v>125</v>
      </c>
      <c r="P18" s="61" t="s">
        <v>119</v>
      </c>
      <c r="Q18" s="61" t="s">
        <v>120</v>
      </c>
      <c r="R18" s="59"/>
      <c r="S18" s="59" t="s">
        <v>71</v>
      </c>
      <c r="T18" s="63">
        <v>4.57</v>
      </c>
      <c r="U18" s="64">
        <v>4.67</v>
      </c>
      <c r="V18" s="59" t="s">
        <v>72</v>
      </c>
      <c r="W18" s="65">
        <v>73</v>
      </c>
      <c r="X18" s="65">
        <v>39</v>
      </c>
      <c r="Y18" s="65">
        <v>15</v>
      </c>
      <c r="Z18" s="59">
        <v>7.5</v>
      </c>
      <c r="AA18" s="66">
        <v>6</v>
      </c>
      <c r="AB18" s="67">
        <f t="shared" si="0"/>
        <v>4.2999999999999997E-2</v>
      </c>
      <c r="AC18" s="68">
        <v>67</v>
      </c>
      <c r="AD18" s="69">
        <f t="shared" si="1"/>
        <v>9349</v>
      </c>
      <c r="AE18" s="59">
        <v>5400</v>
      </c>
      <c r="AF18" s="70">
        <f t="shared" si="2"/>
        <v>0.57999999999999996</v>
      </c>
      <c r="AG18" s="71" t="s">
        <v>73</v>
      </c>
      <c r="AH18" s="72">
        <v>0.188</v>
      </c>
      <c r="AI18" s="70">
        <f>IF(ISERROR(U18*AH18),"",U18*AH18)</f>
        <v>0.88</v>
      </c>
      <c r="AJ18" s="70">
        <f>IF(ISERROR(U18+AF18+AI18),"",U18+AF18+AI18)</f>
        <v>6.13</v>
      </c>
      <c r="AK18" s="73">
        <v>1.36</v>
      </c>
      <c r="AL18" s="70">
        <f>IF(ISERROR(AJ18*AK18),"",AJ18*AK18)</f>
        <v>8.34</v>
      </c>
      <c r="AM18" s="74">
        <v>5.5E-2</v>
      </c>
      <c r="AN18" s="70">
        <f>IF(ISERROR(BA18*AM18),"",BA18*AM18)</f>
        <v>0.71</v>
      </c>
      <c r="AO18" s="74">
        <v>0</v>
      </c>
      <c r="AP18" s="70">
        <f>IF(ISERROR(U18*AO18),"",U18*AO18)</f>
        <v>0</v>
      </c>
      <c r="AQ18" s="74">
        <v>0</v>
      </c>
      <c r="AR18" s="70">
        <f>IF(ISERROR(BA18*AQ18),"",BA18*AQ18)</f>
        <v>0</v>
      </c>
      <c r="AS18" s="74">
        <v>0.08</v>
      </c>
      <c r="AT18" s="70">
        <f>IF(ISERROR(BA18*AS18),"",BA18*AS18)</f>
        <v>1.04</v>
      </c>
      <c r="AU18" s="75"/>
      <c r="AV18" s="74">
        <v>0</v>
      </c>
      <c r="AW18" s="70">
        <f t="shared" si="3"/>
        <v>0</v>
      </c>
      <c r="AX18" s="70">
        <f>IF(ISERROR(AN18+AP18+AR18+AT18+AW18),"",AN18+AP18+AR18+AT18+AW18)</f>
        <v>1.75</v>
      </c>
      <c r="AY18" s="70">
        <f>IF(ISERROR(AL18+AX18),"",AL18+AX18)</f>
        <v>10.09</v>
      </c>
      <c r="AZ18" s="76">
        <f t="shared" si="4"/>
        <v>0.2208</v>
      </c>
      <c r="BA18" s="77">
        <v>12.95</v>
      </c>
      <c r="BB18" s="77">
        <v>0</v>
      </c>
      <c r="BC18" s="76" t="str">
        <f t="shared" si="5"/>
        <v/>
      </c>
      <c r="BD18" s="78">
        <v>252</v>
      </c>
      <c r="BE18" s="79">
        <f t="shared" si="6"/>
        <v>2542.6799999999998</v>
      </c>
      <c r="BF18" s="79">
        <f t="shared" si="7"/>
        <v>3263.4</v>
      </c>
    </row>
    <row r="19" spans="1:58" x14ac:dyDescent="0.35">
      <c r="A19" s="34"/>
      <c r="B19" s="35">
        <v>18</v>
      </c>
      <c r="C19" s="34"/>
      <c r="D19" s="34"/>
      <c r="E19" s="36" t="s">
        <v>79</v>
      </c>
      <c r="F19" s="36" t="s">
        <v>80</v>
      </c>
      <c r="G19" s="36" t="s">
        <v>60</v>
      </c>
      <c r="H19" s="34" t="s">
        <v>127</v>
      </c>
      <c r="I19" s="36" t="s">
        <v>128</v>
      </c>
      <c r="J19" s="36" t="s">
        <v>129</v>
      </c>
      <c r="K19" s="36" t="s">
        <v>108</v>
      </c>
      <c r="L19" s="38" t="s">
        <v>65</v>
      </c>
      <c r="M19" s="36" t="s">
        <v>66</v>
      </c>
      <c r="N19" s="36" t="s">
        <v>67</v>
      </c>
      <c r="O19" s="36" t="s">
        <v>130</v>
      </c>
      <c r="P19" s="36"/>
      <c r="Q19" s="36"/>
      <c r="R19" s="34"/>
      <c r="S19" s="34" t="s">
        <v>71</v>
      </c>
      <c r="T19" s="39">
        <v>8.9600000000000009</v>
      </c>
      <c r="U19" s="40">
        <v>9.14</v>
      </c>
      <c r="V19" s="34" t="s">
        <v>72</v>
      </c>
      <c r="W19" s="41">
        <v>73</v>
      </c>
      <c r="X19" s="41">
        <v>39</v>
      </c>
      <c r="Y19" s="41">
        <v>28</v>
      </c>
      <c r="Z19" s="34">
        <v>15.6</v>
      </c>
      <c r="AA19" s="42">
        <v>6</v>
      </c>
      <c r="AB19" s="43">
        <f t="shared" si="0"/>
        <v>0.08</v>
      </c>
      <c r="AC19" s="44">
        <v>67</v>
      </c>
      <c r="AD19" s="45">
        <f t="shared" si="1"/>
        <v>5025</v>
      </c>
      <c r="AE19" s="34">
        <v>5400</v>
      </c>
      <c r="AF19" s="46">
        <f t="shared" si="2"/>
        <v>1.07</v>
      </c>
      <c r="AG19" s="47" t="s">
        <v>73</v>
      </c>
      <c r="AH19" s="48">
        <v>0.188</v>
      </c>
      <c r="AI19" s="46">
        <f>IF(ISERROR(U19*AH19),"",U19*AH19)</f>
        <v>1.72</v>
      </c>
      <c r="AJ19" s="46">
        <f>IF(ISERROR(U19+AF19+AI19),"",U19+AF19+AI19)</f>
        <v>11.93</v>
      </c>
      <c r="AK19" s="49">
        <v>1.36</v>
      </c>
      <c r="AL19" s="46">
        <f>IF(ISERROR(AJ19*AK19),"",AJ19*AK19)</f>
        <v>16.22</v>
      </c>
      <c r="AM19" s="50">
        <v>5.5E-2</v>
      </c>
      <c r="AN19" s="46">
        <f>IF(ISERROR(BA19*AM19),"",BA19*AM19)</f>
        <v>1.21</v>
      </c>
      <c r="AO19" s="50">
        <v>0</v>
      </c>
      <c r="AP19" s="46">
        <f>IF(ISERROR(U19*AO19),"",U19*AO19)</f>
        <v>0</v>
      </c>
      <c r="AQ19" s="50">
        <v>0</v>
      </c>
      <c r="AR19" s="46">
        <f>IF(ISERROR(BA19*AQ19),"",BA19*AQ19)</f>
        <v>0</v>
      </c>
      <c r="AS19" s="50">
        <v>0.08</v>
      </c>
      <c r="AT19" s="46">
        <f>IF(ISERROR(BA19*AS19),"",BA19*AS19)</f>
        <v>1.76</v>
      </c>
      <c r="AU19" s="58"/>
      <c r="AV19" s="50">
        <v>0</v>
      </c>
      <c r="AW19" s="46">
        <f t="shared" si="3"/>
        <v>0</v>
      </c>
      <c r="AX19" s="46">
        <f>IF(ISERROR(AN19+AP19+AR19+AT19+AW19),"",AN19+AP19+AR19+AT19+AW19)</f>
        <v>2.97</v>
      </c>
      <c r="AY19" s="46">
        <f>IF(ISERROR(AL19+AX19),"",AL19+AX19)</f>
        <v>19.190000000000001</v>
      </c>
      <c r="AZ19" s="51">
        <f t="shared" si="4"/>
        <v>0.12770000000000001</v>
      </c>
      <c r="BA19" s="52">
        <v>22</v>
      </c>
      <c r="BB19" s="52">
        <v>0</v>
      </c>
      <c r="BC19" s="51" t="str">
        <f t="shared" si="5"/>
        <v/>
      </c>
      <c r="BD19" s="53">
        <v>504</v>
      </c>
      <c r="BE19" s="54">
        <f t="shared" si="6"/>
        <v>9671.76</v>
      </c>
      <c r="BF19" s="54">
        <f t="shared" si="7"/>
        <v>11088</v>
      </c>
    </row>
    <row r="20" spans="1:58" x14ac:dyDescent="0.35">
      <c r="A20" s="34"/>
      <c r="B20" s="35">
        <v>19</v>
      </c>
      <c r="C20" s="34"/>
      <c r="D20" s="34"/>
      <c r="E20" s="36" t="s">
        <v>79</v>
      </c>
      <c r="F20" s="36" t="s">
        <v>80</v>
      </c>
      <c r="G20" s="36" t="s">
        <v>60</v>
      </c>
      <c r="H20" s="34" t="s">
        <v>127</v>
      </c>
      <c r="I20" s="36" t="s">
        <v>128</v>
      </c>
      <c r="J20" s="36" t="s">
        <v>129</v>
      </c>
      <c r="K20" s="36" t="s">
        <v>108</v>
      </c>
      <c r="L20" s="38" t="s">
        <v>65</v>
      </c>
      <c r="M20" s="36" t="s">
        <v>66</v>
      </c>
      <c r="N20" s="36" t="s">
        <v>74</v>
      </c>
      <c r="O20" s="36" t="s">
        <v>130</v>
      </c>
      <c r="P20" s="36"/>
      <c r="Q20" s="36"/>
      <c r="R20" s="34"/>
      <c r="S20" s="34" t="s">
        <v>71</v>
      </c>
      <c r="T20" s="39">
        <v>9.9</v>
      </c>
      <c r="U20" s="40">
        <v>10.1</v>
      </c>
      <c r="V20" s="34" t="s">
        <v>72</v>
      </c>
      <c r="W20" s="41">
        <v>73</v>
      </c>
      <c r="X20" s="41">
        <v>39</v>
      </c>
      <c r="Y20" s="41">
        <v>36</v>
      </c>
      <c r="Z20" s="41">
        <v>18</v>
      </c>
      <c r="AA20" s="42">
        <v>6</v>
      </c>
      <c r="AB20" s="43">
        <f t="shared" si="0"/>
        <v>0.10199999999999999</v>
      </c>
      <c r="AC20" s="44">
        <v>67</v>
      </c>
      <c r="AD20" s="45">
        <f t="shared" si="1"/>
        <v>3941</v>
      </c>
      <c r="AE20" s="34">
        <v>5400</v>
      </c>
      <c r="AF20" s="46">
        <f t="shared" si="2"/>
        <v>1.37</v>
      </c>
      <c r="AG20" s="47" t="s">
        <v>73</v>
      </c>
      <c r="AH20" s="48">
        <v>0.188</v>
      </c>
      <c r="AI20" s="46">
        <f>IF(ISERROR(U20*AH20),"",U20*AH20)</f>
        <v>1.9</v>
      </c>
      <c r="AJ20" s="46">
        <f>IF(ISERROR(U20+AF20+AI20),"",U20+AF20+AI20)</f>
        <v>13.37</v>
      </c>
      <c r="AK20" s="49">
        <v>1.36</v>
      </c>
      <c r="AL20" s="46">
        <f>IF(ISERROR(AJ20*AK20),"",AJ20*AK20)</f>
        <v>18.18</v>
      </c>
      <c r="AM20" s="50">
        <v>5.5E-2</v>
      </c>
      <c r="AN20" s="46">
        <f>IF(ISERROR(BA20*AM20),"",BA20*AM20)</f>
        <v>1.38</v>
      </c>
      <c r="AO20" s="50">
        <v>0</v>
      </c>
      <c r="AP20" s="46">
        <f>IF(ISERROR(U20*AO20),"",U20*AO20)</f>
        <v>0</v>
      </c>
      <c r="AQ20" s="50">
        <v>0</v>
      </c>
      <c r="AR20" s="46">
        <f>IF(ISERROR(BA20*AQ20),"",BA20*AQ20)</f>
        <v>0</v>
      </c>
      <c r="AS20" s="50">
        <v>0.08</v>
      </c>
      <c r="AT20" s="46">
        <f>IF(ISERROR(BA20*AS20),"",BA20*AS20)</f>
        <v>2</v>
      </c>
      <c r="AU20" s="58"/>
      <c r="AV20" s="50">
        <v>0</v>
      </c>
      <c r="AW20" s="46">
        <f t="shared" si="3"/>
        <v>0</v>
      </c>
      <c r="AX20" s="46">
        <f>IF(ISERROR(AN20+AP20+AR20+AT20+AW20),"",AN20+AP20+AR20+AT20+AW20)</f>
        <v>3.38</v>
      </c>
      <c r="AY20" s="46">
        <f>IF(ISERROR(AL20+AX20),"",AL20+AX20)</f>
        <v>21.56</v>
      </c>
      <c r="AZ20" s="51">
        <f t="shared" si="4"/>
        <v>0.1376</v>
      </c>
      <c r="BA20" s="52">
        <v>25</v>
      </c>
      <c r="BB20" s="52">
        <v>0</v>
      </c>
      <c r="BC20" s="51" t="str">
        <f t="shared" si="5"/>
        <v/>
      </c>
      <c r="BD20" s="53">
        <v>504</v>
      </c>
      <c r="BE20" s="54">
        <f t="shared" si="6"/>
        <v>10866.24</v>
      </c>
      <c r="BF20" s="54">
        <f t="shared" si="7"/>
        <v>12600</v>
      </c>
    </row>
    <row r="21" spans="1:58" s="3" customFormat="1" x14ac:dyDescent="0.35">
      <c r="A21" s="59"/>
      <c r="B21" s="60">
        <v>20</v>
      </c>
      <c r="C21" s="59"/>
      <c r="D21" s="59"/>
      <c r="E21" s="61" t="s">
        <v>79</v>
      </c>
      <c r="F21" s="61" t="s">
        <v>80</v>
      </c>
      <c r="G21" s="61" t="s">
        <v>60</v>
      </c>
      <c r="H21" s="59" t="s">
        <v>131</v>
      </c>
      <c r="I21" s="61" t="s">
        <v>132</v>
      </c>
      <c r="J21" s="61" t="s">
        <v>133</v>
      </c>
      <c r="K21" s="61" t="s">
        <v>134</v>
      </c>
      <c r="L21" s="61" t="s">
        <v>135</v>
      </c>
      <c r="M21" s="61" t="s">
        <v>136</v>
      </c>
      <c r="N21" s="61" t="s">
        <v>137</v>
      </c>
      <c r="O21" s="61" t="s">
        <v>138</v>
      </c>
      <c r="P21" s="61"/>
      <c r="Q21" s="61"/>
      <c r="R21" s="59"/>
      <c r="S21" s="59" t="s">
        <v>71</v>
      </c>
      <c r="T21" s="63">
        <v>11.59</v>
      </c>
      <c r="U21" s="64">
        <v>11.82</v>
      </c>
      <c r="V21" s="59" t="s">
        <v>72</v>
      </c>
      <c r="W21" s="65">
        <v>73</v>
      </c>
      <c r="X21" s="65">
        <v>39</v>
      </c>
      <c r="Y21" s="65">
        <v>30</v>
      </c>
      <c r="Z21" s="65">
        <v>21</v>
      </c>
      <c r="AA21" s="66">
        <v>6</v>
      </c>
      <c r="AB21" s="67">
        <f t="shared" si="0"/>
        <v>8.5000000000000006E-2</v>
      </c>
      <c r="AC21" s="68">
        <v>67</v>
      </c>
      <c r="AD21" s="69">
        <f t="shared" si="1"/>
        <v>4729</v>
      </c>
      <c r="AE21" s="59">
        <v>5400</v>
      </c>
      <c r="AF21" s="70">
        <f t="shared" si="2"/>
        <v>1.1399999999999999</v>
      </c>
      <c r="AG21" s="71" t="s">
        <v>73</v>
      </c>
      <c r="AH21" s="72">
        <v>0.188</v>
      </c>
      <c r="AI21" s="70">
        <f>IF(ISERROR(U21*AH21),"",U21*AH21)</f>
        <v>2.2200000000000002</v>
      </c>
      <c r="AJ21" s="70">
        <f>IF(ISERROR(U21+AF21+AI21),"",U21+AF21+AI21)</f>
        <v>15.18</v>
      </c>
      <c r="AK21" s="73">
        <v>1.36</v>
      </c>
      <c r="AL21" s="70">
        <f>IF(ISERROR(AJ21*AK21),"",AJ21*AK21)</f>
        <v>20.64</v>
      </c>
      <c r="AM21" s="74">
        <v>5.5E-2</v>
      </c>
      <c r="AN21" s="70">
        <f>IF(ISERROR(BA21*AM21),"",BA21*AM21)</f>
        <v>1.62</v>
      </c>
      <c r="AO21" s="74">
        <v>0</v>
      </c>
      <c r="AP21" s="70">
        <f>IF(ISERROR(U21*AO21),"",U21*AO21)</f>
        <v>0</v>
      </c>
      <c r="AQ21" s="74">
        <v>0</v>
      </c>
      <c r="AR21" s="70">
        <f>IF(ISERROR(BA21*AQ21),"",BA21*AQ21)</f>
        <v>0</v>
      </c>
      <c r="AS21" s="74">
        <v>0.08</v>
      </c>
      <c r="AT21" s="70">
        <f>IF(ISERROR(BA21*AS21),"",BA21*AS21)</f>
        <v>2.36</v>
      </c>
      <c r="AU21" s="75"/>
      <c r="AV21" s="74">
        <v>0</v>
      </c>
      <c r="AW21" s="70">
        <f t="shared" si="3"/>
        <v>0</v>
      </c>
      <c r="AX21" s="70">
        <f>IF(ISERROR(AN21+AP21+AR21+AT21+AW21),"",AN21+AP21+AR21+AT21+AW21)</f>
        <v>3.98</v>
      </c>
      <c r="AY21" s="70">
        <f>IF(ISERROR(AL21+AX21),"",AL21+AX21)</f>
        <v>24.62</v>
      </c>
      <c r="AZ21" s="76">
        <f t="shared" si="4"/>
        <v>0.16539999999999999</v>
      </c>
      <c r="BA21" s="77">
        <v>29.5</v>
      </c>
      <c r="BB21" s="77">
        <v>0</v>
      </c>
      <c r="BC21" s="76" t="str">
        <f t="shared" si="5"/>
        <v/>
      </c>
      <c r="BD21" s="78">
        <v>252</v>
      </c>
      <c r="BE21" s="79">
        <f t="shared" si="6"/>
        <v>6204.24</v>
      </c>
      <c r="BF21" s="79">
        <f t="shared" si="7"/>
        <v>7434</v>
      </c>
    </row>
    <row r="22" spans="1:58" s="3" customFormat="1" x14ac:dyDescent="0.35">
      <c r="A22" s="59"/>
      <c r="B22" s="60">
        <v>21</v>
      </c>
      <c r="C22" s="59"/>
      <c r="D22" s="59"/>
      <c r="E22" s="61" t="s">
        <v>79</v>
      </c>
      <c r="F22" s="61" t="s">
        <v>80</v>
      </c>
      <c r="G22" s="61" t="s">
        <v>60</v>
      </c>
      <c r="H22" s="59" t="s">
        <v>131</v>
      </c>
      <c r="I22" s="61" t="s">
        <v>132</v>
      </c>
      <c r="J22" s="61" t="s">
        <v>133</v>
      </c>
      <c r="K22" s="61" t="s">
        <v>134</v>
      </c>
      <c r="L22" s="61" t="s">
        <v>135</v>
      </c>
      <c r="M22" s="61" t="s">
        <v>136</v>
      </c>
      <c r="N22" s="61" t="s">
        <v>139</v>
      </c>
      <c r="O22" s="61" t="s">
        <v>138</v>
      </c>
      <c r="P22" s="61"/>
      <c r="Q22" s="61"/>
      <c r="R22" s="59"/>
      <c r="S22" s="59" t="s">
        <v>71</v>
      </c>
      <c r="T22" s="63">
        <v>12.81</v>
      </c>
      <c r="U22" s="64">
        <v>13.07</v>
      </c>
      <c r="V22" s="59" t="s">
        <v>72</v>
      </c>
      <c r="W22" s="65">
        <v>73</v>
      </c>
      <c r="X22" s="65">
        <v>39</v>
      </c>
      <c r="Y22" s="65">
        <v>36</v>
      </c>
      <c r="Z22" s="65">
        <v>23</v>
      </c>
      <c r="AA22" s="66">
        <v>6</v>
      </c>
      <c r="AB22" s="67">
        <f t="shared" si="0"/>
        <v>0.10199999999999999</v>
      </c>
      <c r="AC22" s="68">
        <v>67</v>
      </c>
      <c r="AD22" s="69">
        <f t="shared" si="1"/>
        <v>3941</v>
      </c>
      <c r="AE22" s="59">
        <v>5400</v>
      </c>
      <c r="AF22" s="70">
        <f t="shared" si="2"/>
        <v>1.37</v>
      </c>
      <c r="AG22" s="71" t="s">
        <v>73</v>
      </c>
      <c r="AH22" s="72">
        <v>0.188</v>
      </c>
      <c r="AI22" s="70">
        <f>IF(ISERROR(U22*AH22),"",U22*AH22)</f>
        <v>2.46</v>
      </c>
      <c r="AJ22" s="70">
        <f>IF(ISERROR(U22+AF22+AI22),"",U22+AF22+AI22)</f>
        <v>16.899999999999999</v>
      </c>
      <c r="AK22" s="73">
        <v>1.36</v>
      </c>
      <c r="AL22" s="70">
        <f>IF(ISERROR(AJ22*AK22),"",AJ22*AK22)</f>
        <v>22.98</v>
      </c>
      <c r="AM22" s="74">
        <v>5.5E-2</v>
      </c>
      <c r="AN22" s="70">
        <f>IF(ISERROR(BA22*AM22),"",BA22*AM22)</f>
        <v>1.84</v>
      </c>
      <c r="AO22" s="74">
        <v>0</v>
      </c>
      <c r="AP22" s="70">
        <f>IF(ISERROR(U22*AO22),"",U22*AO22)</f>
        <v>0</v>
      </c>
      <c r="AQ22" s="74">
        <v>0</v>
      </c>
      <c r="AR22" s="70">
        <f>IF(ISERROR(BA22*AQ22),"",BA22*AQ22)</f>
        <v>0</v>
      </c>
      <c r="AS22" s="74">
        <v>0.08</v>
      </c>
      <c r="AT22" s="70">
        <f>IF(ISERROR(BA22*AS22),"",BA22*AS22)</f>
        <v>2.68</v>
      </c>
      <c r="AU22" s="75"/>
      <c r="AV22" s="74">
        <v>0</v>
      </c>
      <c r="AW22" s="70">
        <f t="shared" si="3"/>
        <v>0</v>
      </c>
      <c r="AX22" s="70">
        <f>IF(ISERROR(AN22+AP22+AR22+AT22+AW22),"",AN22+AP22+AR22+AT22+AW22)</f>
        <v>4.5199999999999996</v>
      </c>
      <c r="AY22" s="70">
        <f>IF(ISERROR(AL22+AX22),"",AL22+AX22)</f>
        <v>27.5</v>
      </c>
      <c r="AZ22" s="76">
        <f t="shared" si="4"/>
        <v>0.17910000000000001</v>
      </c>
      <c r="BA22" s="77">
        <v>33.5</v>
      </c>
      <c r="BB22" s="77">
        <v>0</v>
      </c>
      <c r="BC22" s="76" t="str">
        <f t="shared" si="5"/>
        <v/>
      </c>
      <c r="BD22" s="78">
        <v>252</v>
      </c>
      <c r="BE22" s="79">
        <f t="shared" si="6"/>
        <v>6930</v>
      </c>
      <c r="BF22" s="79">
        <f t="shared" si="7"/>
        <v>8442</v>
      </c>
    </row>
    <row r="23" spans="1:58" x14ac:dyDescent="0.35">
      <c r="A23" s="34"/>
      <c r="B23" s="35">
        <v>22</v>
      </c>
      <c r="C23" s="34"/>
      <c r="D23" s="34"/>
      <c r="E23" s="36" t="s">
        <v>58</v>
      </c>
      <c r="F23" s="36" t="s">
        <v>59</v>
      </c>
      <c r="G23" s="36" t="s">
        <v>60</v>
      </c>
      <c r="H23" s="36" t="s">
        <v>140</v>
      </c>
      <c r="I23" s="36" t="s">
        <v>141</v>
      </c>
      <c r="J23" s="36" t="s">
        <v>142</v>
      </c>
      <c r="K23" s="36" t="s">
        <v>143</v>
      </c>
      <c r="L23" s="38" t="s">
        <v>65</v>
      </c>
      <c r="M23" s="36" t="s">
        <v>123</v>
      </c>
      <c r="N23" s="36" t="s">
        <v>144</v>
      </c>
      <c r="O23" s="36" t="s">
        <v>145</v>
      </c>
      <c r="P23" s="36" t="s">
        <v>146</v>
      </c>
      <c r="Q23" s="36" t="s">
        <v>147</v>
      </c>
      <c r="R23" s="34"/>
      <c r="S23" s="34" t="s">
        <v>71</v>
      </c>
      <c r="T23" s="39">
        <v>6.32</v>
      </c>
      <c r="U23" s="57">
        <v>6.45</v>
      </c>
      <c r="V23" s="34" t="s">
        <v>72</v>
      </c>
      <c r="W23" s="41">
        <v>73</v>
      </c>
      <c r="X23" s="41">
        <v>39</v>
      </c>
      <c r="Y23" s="41">
        <v>30</v>
      </c>
      <c r="Z23" s="41"/>
      <c r="AA23" s="42">
        <v>6</v>
      </c>
      <c r="AB23" s="43">
        <f t="shared" si="0"/>
        <v>8.5000000000000006E-2</v>
      </c>
      <c r="AC23" s="44">
        <v>67</v>
      </c>
      <c r="AD23" s="45">
        <f t="shared" si="1"/>
        <v>4729</v>
      </c>
      <c r="AE23" s="34">
        <v>5400</v>
      </c>
      <c r="AF23" s="46">
        <f t="shared" si="2"/>
        <v>1.1399999999999999</v>
      </c>
      <c r="AG23" s="47" t="s">
        <v>73</v>
      </c>
      <c r="AH23" s="48">
        <v>0.188</v>
      </c>
      <c r="AI23" s="46">
        <f>IF(ISERROR(U23*AH23),"",U23*AH23)</f>
        <v>1.21</v>
      </c>
      <c r="AJ23" s="46">
        <f>IF(ISERROR(U23+AF23+AI23),"",U23+AF23+AI23)</f>
        <v>8.8000000000000007</v>
      </c>
      <c r="AK23" s="49">
        <v>1.36</v>
      </c>
      <c r="AL23" s="46">
        <f>IF(ISERROR(AJ23*AK23),"",AJ23*AK23)</f>
        <v>11.97</v>
      </c>
      <c r="AM23" s="50">
        <v>5.5E-2</v>
      </c>
      <c r="AN23" s="46">
        <f>IF(ISERROR(BA23*AM23),"",BA23*AM23)</f>
        <v>0.91</v>
      </c>
      <c r="AO23" s="50">
        <v>0</v>
      </c>
      <c r="AP23" s="46">
        <f>IF(ISERROR(U23*AO23),"",U23*AO23)</f>
        <v>0</v>
      </c>
      <c r="AQ23" s="50">
        <v>0</v>
      </c>
      <c r="AR23" s="46">
        <f>IF(ISERROR(BA23*AQ23),"",BA23*AQ23)</f>
        <v>0</v>
      </c>
      <c r="AS23" s="50">
        <v>0.08</v>
      </c>
      <c r="AT23" s="46">
        <f>IF(ISERROR(BA23*AS23),"",BA23*AS23)</f>
        <v>1.32</v>
      </c>
      <c r="AU23" s="58"/>
      <c r="AV23" s="50">
        <v>0</v>
      </c>
      <c r="AW23" s="46">
        <f t="shared" si="3"/>
        <v>0</v>
      </c>
      <c r="AX23" s="46">
        <f>IF(ISERROR(AN23+AP23+AR23+AT23+AW23),"",AN23+AP23+AR23+AT23+AW23)</f>
        <v>2.23</v>
      </c>
      <c r="AY23" s="46">
        <f>IF(ISERROR(AL23+AX23),"",AL23+AX23)</f>
        <v>14.2</v>
      </c>
      <c r="AZ23" s="51">
        <f t="shared" si="4"/>
        <v>0.1394</v>
      </c>
      <c r="BA23" s="52">
        <v>16.5</v>
      </c>
      <c r="BB23" s="52">
        <v>0</v>
      </c>
      <c r="BC23" s="51" t="str">
        <f t="shared" si="5"/>
        <v/>
      </c>
      <c r="BD23" s="53">
        <v>504</v>
      </c>
      <c r="BE23" s="54">
        <f t="shared" si="6"/>
        <v>7156.8</v>
      </c>
      <c r="BF23" s="54">
        <f t="shared" si="7"/>
        <v>8316</v>
      </c>
    </row>
    <row r="24" spans="1:58" x14ac:dyDescent="0.35">
      <c r="A24" s="34"/>
      <c r="B24" s="35">
        <v>23</v>
      </c>
      <c r="C24" s="34"/>
      <c r="D24" s="34"/>
      <c r="E24" s="36" t="s">
        <v>79</v>
      </c>
      <c r="F24" s="36" t="s">
        <v>80</v>
      </c>
      <c r="G24" s="36" t="s">
        <v>60</v>
      </c>
      <c r="H24" s="34" t="s">
        <v>148</v>
      </c>
      <c r="I24" s="36" t="s">
        <v>149</v>
      </c>
      <c r="J24" s="36" t="s">
        <v>150</v>
      </c>
      <c r="K24" s="36" t="s">
        <v>108</v>
      </c>
      <c r="L24" s="38" t="s">
        <v>65</v>
      </c>
      <c r="M24" s="36" t="s">
        <v>66</v>
      </c>
      <c r="N24" s="36" t="s">
        <v>67</v>
      </c>
      <c r="O24" s="36" t="s">
        <v>151</v>
      </c>
      <c r="P24" s="36"/>
      <c r="Q24" s="36"/>
      <c r="R24" s="34"/>
      <c r="S24" s="34" t="s">
        <v>71</v>
      </c>
      <c r="T24" s="39">
        <v>8.1300000000000008</v>
      </c>
      <c r="U24" s="40">
        <v>8.3000000000000007</v>
      </c>
      <c r="V24" s="34" t="s">
        <v>72</v>
      </c>
      <c r="W24" s="41">
        <v>73</v>
      </c>
      <c r="X24" s="41">
        <v>39</v>
      </c>
      <c r="Y24" s="41">
        <v>20</v>
      </c>
      <c r="Z24" s="41"/>
      <c r="AA24" s="42">
        <v>6</v>
      </c>
      <c r="AB24" s="43">
        <f t="shared" si="0"/>
        <v>5.7000000000000002E-2</v>
      </c>
      <c r="AC24" s="44">
        <v>67</v>
      </c>
      <c r="AD24" s="45">
        <f t="shared" si="1"/>
        <v>7053</v>
      </c>
      <c r="AE24" s="34">
        <v>5400</v>
      </c>
      <c r="AF24" s="46">
        <f t="shared" si="2"/>
        <v>0.77</v>
      </c>
      <c r="AG24" s="47" t="s">
        <v>73</v>
      </c>
      <c r="AH24" s="48">
        <v>0.188</v>
      </c>
      <c r="AI24" s="46">
        <f>IF(ISERROR(U24*AH24),"",U24*AH24)</f>
        <v>1.56</v>
      </c>
      <c r="AJ24" s="46">
        <f>IF(ISERROR(U24+AF24+AI24),"",U24+AF24+AI24)</f>
        <v>10.63</v>
      </c>
      <c r="AK24" s="49">
        <v>1.36</v>
      </c>
      <c r="AL24" s="46">
        <f>IF(ISERROR(AJ24*AK24),"",AJ24*AK24)</f>
        <v>14.46</v>
      </c>
      <c r="AM24" s="50">
        <v>5.5E-2</v>
      </c>
      <c r="AN24" s="46">
        <f>IF(ISERROR(BA24*AM24),"",BA24*AM24)</f>
        <v>1.2</v>
      </c>
      <c r="AO24" s="50">
        <v>0</v>
      </c>
      <c r="AP24" s="46">
        <f>IF(ISERROR(U24*AO24),"",U24*AO24)</f>
        <v>0</v>
      </c>
      <c r="AQ24" s="50">
        <v>0</v>
      </c>
      <c r="AR24" s="46">
        <f>IF(ISERROR(BA24*AQ24),"",BA24*AQ24)</f>
        <v>0</v>
      </c>
      <c r="AS24" s="50">
        <v>0.08</v>
      </c>
      <c r="AT24" s="46">
        <f>IF(ISERROR(BA24*AS24),"",BA24*AS24)</f>
        <v>1.74</v>
      </c>
      <c r="AU24" s="58"/>
      <c r="AV24" s="50">
        <v>0</v>
      </c>
      <c r="AW24" s="46">
        <f t="shared" si="3"/>
        <v>0</v>
      </c>
      <c r="AX24" s="46">
        <f>IF(ISERROR(AN24+AP24+AR24+AT24+AW24),"",AN24+AP24+AR24+AT24+AW24)</f>
        <v>2.94</v>
      </c>
      <c r="AY24" s="46">
        <f>IF(ISERROR(AL24+AX24),"",AL24+AX24)</f>
        <v>17.399999999999999</v>
      </c>
      <c r="AZ24" s="51">
        <f t="shared" si="4"/>
        <v>0.2</v>
      </c>
      <c r="BA24" s="52">
        <v>21.75</v>
      </c>
      <c r="BB24" s="52">
        <v>0</v>
      </c>
      <c r="BC24" s="51" t="str">
        <f t="shared" si="5"/>
        <v/>
      </c>
      <c r="BD24" s="53">
        <v>300</v>
      </c>
      <c r="BE24" s="54">
        <f t="shared" si="6"/>
        <v>5220</v>
      </c>
      <c r="BF24" s="54">
        <f t="shared" si="7"/>
        <v>6525</v>
      </c>
    </row>
    <row r="25" spans="1:58" x14ac:dyDescent="0.35">
      <c r="A25" s="34"/>
      <c r="B25" s="35">
        <v>24</v>
      </c>
      <c r="C25" s="34"/>
      <c r="D25" s="34"/>
      <c r="E25" s="36" t="s">
        <v>79</v>
      </c>
      <c r="F25" s="36" t="s">
        <v>80</v>
      </c>
      <c r="G25" s="36" t="s">
        <v>60</v>
      </c>
      <c r="H25" s="34" t="s">
        <v>148</v>
      </c>
      <c r="I25" s="36" t="s">
        <v>149</v>
      </c>
      <c r="J25" s="36" t="s">
        <v>150</v>
      </c>
      <c r="K25" s="36" t="s">
        <v>108</v>
      </c>
      <c r="L25" s="38" t="s">
        <v>65</v>
      </c>
      <c r="M25" s="36" t="s">
        <v>66</v>
      </c>
      <c r="N25" s="36" t="s">
        <v>74</v>
      </c>
      <c r="O25" s="36" t="s">
        <v>151</v>
      </c>
      <c r="P25" s="36"/>
      <c r="Q25" s="36"/>
      <c r="R25" s="34"/>
      <c r="S25" s="34" t="s">
        <v>71</v>
      </c>
      <c r="T25" s="39">
        <v>9.56</v>
      </c>
      <c r="U25" s="40">
        <v>9.75</v>
      </c>
      <c r="V25" s="34" t="s">
        <v>72</v>
      </c>
      <c r="W25" s="41">
        <v>73</v>
      </c>
      <c r="X25" s="41">
        <v>39</v>
      </c>
      <c r="Y25" s="41">
        <v>22</v>
      </c>
      <c r="Z25" s="41"/>
      <c r="AA25" s="42">
        <v>6</v>
      </c>
      <c r="AB25" s="43">
        <f t="shared" si="0"/>
        <v>6.3E-2</v>
      </c>
      <c r="AC25" s="44">
        <v>67</v>
      </c>
      <c r="AD25" s="45">
        <f t="shared" si="1"/>
        <v>6381</v>
      </c>
      <c r="AE25" s="34">
        <v>5400</v>
      </c>
      <c r="AF25" s="46">
        <f t="shared" si="2"/>
        <v>0.85</v>
      </c>
      <c r="AG25" s="47" t="s">
        <v>73</v>
      </c>
      <c r="AH25" s="48">
        <v>0.188</v>
      </c>
      <c r="AI25" s="46">
        <f>IF(ISERROR(U25*AH25),"",U25*AH25)</f>
        <v>1.83</v>
      </c>
      <c r="AJ25" s="46">
        <f>IF(ISERROR(U25+AF25+AI25),"",U25+AF25+AI25)</f>
        <v>12.43</v>
      </c>
      <c r="AK25" s="49">
        <v>1.36</v>
      </c>
      <c r="AL25" s="46">
        <f>IF(ISERROR(AJ25*AK25),"",AJ25*AK25)</f>
        <v>16.899999999999999</v>
      </c>
      <c r="AM25" s="50">
        <v>5.5E-2</v>
      </c>
      <c r="AN25" s="46">
        <f>IF(ISERROR(BA25*AM25),"",BA25*AM25)</f>
        <v>1.36</v>
      </c>
      <c r="AO25" s="50">
        <v>0</v>
      </c>
      <c r="AP25" s="46">
        <f>IF(ISERROR(U25*AO25),"",U25*AO25)</f>
        <v>0</v>
      </c>
      <c r="AQ25" s="50">
        <v>0</v>
      </c>
      <c r="AR25" s="46">
        <f>IF(ISERROR(BA25*AQ25),"",BA25*AQ25)</f>
        <v>0</v>
      </c>
      <c r="AS25" s="50">
        <v>0.08</v>
      </c>
      <c r="AT25" s="46">
        <f>IF(ISERROR(BA25*AS25),"",BA25*AS25)</f>
        <v>1.98</v>
      </c>
      <c r="AU25" s="58"/>
      <c r="AV25" s="50">
        <v>0</v>
      </c>
      <c r="AW25" s="46">
        <f t="shared" si="3"/>
        <v>0</v>
      </c>
      <c r="AX25" s="46">
        <f>IF(ISERROR(AN25+AP25+AR25+AT25+AW25),"",AN25+AP25+AR25+AT25+AW25)</f>
        <v>3.34</v>
      </c>
      <c r="AY25" s="46">
        <f>IF(ISERROR(AL25+AX25),"",AL25+AX25)</f>
        <v>20.239999999999998</v>
      </c>
      <c r="AZ25" s="51">
        <f t="shared" si="4"/>
        <v>0.1822</v>
      </c>
      <c r="BA25" s="52">
        <v>24.75</v>
      </c>
      <c r="BB25" s="52">
        <v>0</v>
      </c>
      <c r="BC25" s="51" t="str">
        <f t="shared" si="5"/>
        <v/>
      </c>
      <c r="BD25" s="53">
        <v>204</v>
      </c>
      <c r="BE25" s="54">
        <f t="shared" si="6"/>
        <v>4128.96</v>
      </c>
      <c r="BF25" s="54">
        <f t="shared" si="7"/>
        <v>5049</v>
      </c>
    </row>
  </sheetData>
  <sheetProtection insertRows="0" deleteRows="0" sort="0"/>
  <protectedRanges>
    <protectedRange sqref="BA1 L21:L22 B2:K259 M2:AB259 AD2:BF259" name="Range1"/>
    <protectedRange sqref="AC2:AC259" name="Range1_1"/>
    <protectedRange sqref="L2:L20 L23:L271" name="Range1_1_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2025-08-19T23:31:47Z</dcterms:created>
  <dcterms:modified xsi:type="dcterms:W3CDTF">2025-08-20T00:18:34Z</dcterms:modified>
</cp:coreProperties>
</file>