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CBD28D30-779A-4A97-B605-101B44B0072F}" xr6:coauthVersionLast="47" xr6:coauthVersionMax="47" xr10:uidLastSave="{00000000-0000-0000-0000-000000000000}"/>
  <bookViews>
    <workbookView xWindow="-110" yWindow="-110" windowWidth="19420" windowHeight="10300" xr2:uid="{B2A5702B-54C7-439C-A82D-1F550B36B0DF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" i="1" l="1"/>
  <c r="AR3" i="1"/>
  <c r="AO3" i="1"/>
  <c r="AL3" i="1"/>
  <c r="AJ3" i="1"/>
  <c r="AD3" i="1"/>
  <c r="AE3" i="1" s="1"/>
  <c r="AG3" i="1" s="1"/>
  <c r="U3" i="1"/>
  <c r="AY2" i="1"/>
  <c r="AR2" i="1"/>
  <c r="AO2" i="1"/>
  <c r="AL2" i="1"/>
  <c r="AJ2" i="1"/>
  <c r="AD2" i="1"/>
  <c r="AE2" i="1" s="1"/>
  <c r="AG2" i="1" s="1"/>
  <c r="U2" i="1"/>
  <c r="AS2" i="1" l="1"/>
  <c r="AT2" i="1" s="1"/>
  <c r="AX2" i="1" s="1"/>
  <c r="AS3" i="1"/>
  <c r="AT3" i="1" s="1"/>
  <c r="AX3" i="1" s="1"/>
  <c r="AU2" i="1"/>
  <c r="AU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937FD7BE-AEC3-47C2-A347-48482CFBE70D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B17AF7A1-1026-4987-8232-C631FD7AEB7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FF32CE6F-553E-41D2-883F-92813958972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67B0348A-0A44-4D8D-8E08-858FA35CF65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D1FF4C43-1C8C-4676-9CFB-814BBE596DB7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954BC38-8EB9-4BF9-97FC-AF7375B543D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65A432A5-43D6-4803-BADE-ACFD31C72EC2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3A8F0D15-93AF-4D27-8959-460010E2B322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A97422D2-AB3A-4E59-86B1-07D8C061EDD9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311FD5DD-8F59-4542-AE91-BB0D12532F92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122129F8-78F8-448C-AC0F-79785BC5E0C1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692EA3AF-C5CE-470B-A12D-1E99F0915748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ADC5DEEC-DCCC-4A27-A5E7-7F5442CB2BC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<sst xmlns="http://schemas.openxmlformats.org/spreadsheetml/2006/main" count="69" uniqueCount="61">
  <si>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</si>
  <si>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</si>
  <si>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</si>
  <si>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</si>
  <si>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</si>
  <si>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</si>
  <si>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</si>
  <si>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</si>
  <si>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</si>
  <si>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</si>
  <si>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</si>
  <si>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</si>
  <si>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</si>
  <si>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</si>
  <si>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</si>
  <si>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</si>
  <si>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</si>
  <si>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</si>
  <si>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</si>
  <si>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</si>
  <si>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</si>
  <si>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</si>
  <si>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</si>
  <si>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</si>
  <si>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</si>
  <si>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</si>
  <si>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</si>
  <si>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</si>
  <si>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</si>
  <si>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</si>
  <si>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</si>
  <si>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</si>
  <si>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</si>
  <si>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</si>
  <si>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</si>
  <si>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</si>
  <si>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</si>
  <si>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</si>
  <si>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</si>
  <si>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</si>
  <si>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</si>
  <si>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</si>
  <si>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</si>
  <si>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</si>
  <si>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</si>
  <si>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</si>
  <si>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</si>
  <si>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</si>
  <si>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</si>
  <si>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</si>
  <si>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</si>
  <si>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COMFORTER (SET)</t>
  </si>
  <si>
    <t>4 pc comforter set</t>
  </si>
  <si>
    <t>Comforter front: 100% polyester serengetti fur 300gsm printed with brushed. Back: 180gsm polyester micro mink. Filling: 300gsm polyester filling. Pillowcase/flat sheet: 100% polyester micro 180gsm solid (same fabric as comforter reverse)</t>
  </si>
  <si>
    <t>Front: 100% polyester serengetti fur printed. Back: polyester micro mink. Filling: polyester</t>
  </si>
  <si>
    <t>Twin ：                                                          Comforter 170x240 cm
Fitted sheet 120x200+30cm
1 pillow sham 50x75cm
1 pillow case 50x75cm</t>
  </si>
  <si>
    <t>Grey</t>
  </si>
  <si>
    <t>Piece</t>
  </si>
  <si>
    <t>Normal</t>
  </si>
  <si>
    <t>6 pc comforter set</t>
  </si>
  <si>
    <t>King：                                                                    Comforter 260x240cm
Fitted sheet 200x200+30cm
2 pillow sham 50x75cm
2 pillow case 50x75cm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</si>
</sst>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\$#,##0.00"/>
  </numFmts>
  <fonts count="8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64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7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65" fontId="1" fillId="0" borderId="2" xfId="1" applyNumberForma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65" fontId="5" fillId="2" borderId="2" xfId="2" applyNumberFormat="1" applyFont="1" applyFill="1" applyBorder="1" applyAlignment="1">
      <alignment wrapText="1"/>
    </xf>
    <xf numFmtId="165" fontId="2" fillId="6" borderId="1" xfId="1" applyNumberFormat="1" applyFont="1" applyFill="1" applyBorder="1" applyAlignment="1">
      <alignment horizontal="center" wrapText="1"/>
    </xf>
    <xf numFmtId="165" fontId="2" fillId="2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167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5" fontId="5" fillId="5" borderId="2" xfId="2" applyNumberFormat="1" applyFont="1" applyFill="1" applyBorder="1" applyAlignment="1">
      <alignment wrapText="1"/>
    </xf>
    <xf numFmtId="0" fontId="5" fillId="3" borderId="2" xfId="2" applyFont="1" applyFill="1" applyBorder="1" applyAlignment="1">
      <alignment wrapText="1"/>
    </xf>
    <xf numFmtId="165" fontId="6" fillId="3" borderId="1" xfId="2" applyNumberFormat="1" applyFont="1" applyFill="1" applyBorder="1" applyAlignment="1">
      <alignment wrapText="1"/>
    </xf>
    <xf numFmtId="165" fontId="2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7" fillId="0" borderId="2" xfId="3" applyFont="1" applyBorder="1" applyAlignment="1">
      <alignment horizontal="center" vertical="center"/>
    </xf>
    <xf numFmtId="164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65" fontId="0" fillId="7" borderId="2" xfId="4" applyNumberFormat="1" applyFont="1" applyFill="1" applyBorder="1" applyAlignment="1">
      <alignment wrapText="1"/>
    </xf>
    <xf numFmtId="7" fontId="1" fillId="0" borderId="1" xfId="1" applyNumberFormat="1" applyBorder="1" applyAlignment="1">
      <alignment wrapText="1"/>
    </xf>
    <xf numFmtId="166" fontId="1" fillId="0" borderId="2" xfId="1" applyNumberFormat="1" applyBorder="1" applyAlignment="1">
      <alignment wrapText="1"/>
    </xf>
    <xf numFmtId="167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65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7" borderId="2" xfId="5" applyNumberFormat="1" applyFont="1" applyFill="1" applyBorder="1" applyAlignment="1">
      <alignment wrapText="1"/>
    </xf>
    <xf numFmtId="168" fontId="1" fillId="0" borderId="2" xfId="1" applyNumberFormat="1" applyBorder="1" applyAlignment="1">
      <alignment wrapText="1"/>
    </xf>
    <xf numFmtId="166" fontId="2" fillId="2" borderId="2" xfId="1" applyNumberFormat="1" applyFont="1" applyFill="1" applyBorder="1" applyAlignment="1">
      <alignment horizontal="center" wrapText="1"/>
    </xf>
  </cellXfs>
  <cellStyles count="6">
    <cellStyle name="Currency 2" xfId="4" xr:uid="{7E0FC678-875C-4A3F-84B8-E30E94C70B38}"/>
    <cellStyle name="Normal" xfId="0" builtinId="0"/>
    <cellStyle name="Normal 2" xfId="1" xr:uid="{8378E2E5-2019-4905-92A1-8A059ECC7348}"/>
    <cellStyle name="Normal 2 18 2" xfId="2" xr:uid="{26E97DE2-38AF-467C-B0BC-5B0A0BB506BD}"/>
    <cellStyle name="Percent 2" xfId="5" xr:uid="{D8CDF34D-5953-4A87-9A60-4518FD08C85B}"/>
    <cellStyle name="常规_Sheet1" xfId="3" xr:uid="{3B95DC85-6A58-403D-98C5-618511E70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A5A0-77BA-4FB0-9114-BC4DFF969421}">
  <sheetPr>
    <tabColor rgb="FFFFFF00"/>
  </sheetPr>
  <dimension ref="A1:BB4"/>
  <sheetViews>
    <sheetView tabSelected="1" topLeftCell="I1" workbookViewId="0">
      <selection activeCell="T4" sqref="T4"/>
    </sheetView>
  </sheetViews>
  <sheetFormatPr defaultColWidth="9.1796875" defaultRowHeight="14.5" x14ac:dyDescent="0.35"/>
  <cols>
    <col min="1" max="1" width="6.6328125" style="1" customWidth="1"/>
    <col min="2" max="2" width="7.1796875" style="2" customWidth="1"/>
    <col min="3" max="3" width="8.453125" style="2" customWidth="1"/>
    <col min="4" max="4" width="7.81640625" style="2" customWidth="1"/>
    <col min="5" max="5" width="12.5429687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2" customWidth="1"/>
    <col min="12" max="12" width="7" style="3" customWidth="1"/>
    <col min="13" max="15" width="6.1796875" style="2" customWidth="1"/>
    <col min="16" max="16" width="6.81640625" style="2" customWidth="1"/>
    <col min="17" max="18" width="5.6328125" style="2" customWidth="1"/>
    <col min="19" max="19" width="9.7265625" style="4" customWidth="1"/>
    <col min="20" max="20" width="8" style="7" customWidth="1"/>
    <col min="21" max="21" width="12" style="6" customWidth="1"/>
    <col min="22" max="22" width="8.54296875" style="6" customWidth="1"/>
    <col min="23" max="23" width="8.08984375" style="6" customWidth="1"/>
    <col min="24" max="24" width="9.36328125" style="2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2" customWidth="1"/>
    <col min="33" max="33" width="8.90625" style="6" customWidth="1"/>
    <col min="34" max="34" width="7.81640625" style="2" customWidth="1"/>
    <col min="35" max="35" width="8.453125" style="10" customWidth="1"/>
    <col min="36" max="36" width="9" style="6" customWidth="1"/>
    <col min="37" max="37" width="7.90625" style="10" customWidth="1"/>
    <col min="38" max="38" width="5.90625" style="6" customWidth="1"/>
    <col min="39" max="39" width="9.6328125" style="2" customWidth="1"/>
    <col min="40" max="40" width="9.6328125" style="10" customWidth="1"/>
    <col min="41" max="41" width="10" style="6" customWidth="1"/>
    <col min="42" max="42" width="9.6328125" style="2" customWidth="1"/>
    <col min="43" max="43" width="9.6328125" style="10" customWidth="1"/>
    <col min="44" max="44" width="10" style="6" customWidth="1"/>
    <col min="45" max="45" width="9.54296875" style="6" customWidth="1"/>
    <col min="46" max="46" width="11.81640625" style="6" customWidth="1"/>
    <col min="47" max="47" width="7.08984375" style="10" customWidth="1"/>
    <col min="48" max="48" width="7.81640625" style="6" customWidth="1"/>
    <col min="49" max="49" width="9.6328125" style="6" customWidth="1"/>
    <col min="50" max="50" width="9.1796875" style="2" customWidth="1"/>
    <col min="51" max="52" width="9.1796875" style="2"/>
    <col min="53" max="54" width="9.1796875" style="6"/>
    <col min="55" max="16384" width="9.1796875" style="2"/>
  </cols>
  <sheetData>
    <row r="1" spans="1:54" ht="68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 t="s">
        <v>17</v>
      </c>
      <c r="S1" s="19" t="s">
        <v>18</v>
      </c>
      <c r="T1" s="50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13" t="s">
        <v>31</v>
      </c>
      <c r="AG1" s="29" t="s">
        <v>32</v>
      </c>
      <c r="AH1" s="13" t="s">
        <v>33</v>
      </c>
      <c r="AI1" s="30" t="s">
        <v>34</v>
      </c>
      <c r="AJ1" s="31" t="s">
        <v>35</v>
      </c>
      <c r="AK1" s="30" t="s">
        <v>36</v>
      </c>
      <c r="AL1" s="29" t="s">
        <v>37</v>
      </c>
      <c r="AM1" s="23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29" t="s">
        <v>44</v>
      </c>
      <c r="AT1" s="32" t="s">
        <v>45</v>
      </c>
      <c r="AU1" s="32" t="s">
        <v>46</v>
      </c>
      <c r="AV1" s="33" t="s">
        <v>47</v>
      </c>
      <c r="AW1" s="13" t="s">
        <v>48</v>
      </c>
      <c r="AX1" s="34" t="s">
        <v>49</v>
      </c>
      <c r="AY1" s="34" t="s">
        <v>50</v>
      </c>
      <c r="BA1" s="2"/>
      <c r="BB1" s="2"/>
    </row>
    <row r="2" spans="1:54" x14ac:dyDescent="0.35">
      <c r="A2" s="35">
        <v>1</v>
      </c>
      <c r="B2" s="36"/>
      <c r="C2" s="36"/>
      <c r="D2" s="36"/>
      <c r="E2" s="36"/>
      <c r="F2" s="37" t="s">
        <v>51</v>
      </c>
      <c r="G2" s="37"/>
      <c r="H2" s="37" t="s">
        <v>52</v>
      </c>
      <c r="I2" s="37" t="s">
        <v>52</v>
      </c>
      <c r="J2" s="37" t="s">
        <v>53</v>
      </c>
      <c r="K2" s="37" t="s">
        <v>54</v>
      </c>
      <c r="L2" s="38" t="s">
        <v>55</v>
      </c>
      <c r="M2" s="36" t="s">
        <v>56</v>
      </c>
      <c r="N2" s="36"/>
      <c r="O2" s="36"/>
      <c r="P2" s="36"/>
      <c r="Q2" s="36"/>
      <c r="R2" s="36" t="s">
        <v>57</v>
      </c>
      <c r="S2" s="39"/>
      <c r="T2" s="43">
        <v>8.3000000000000007</v>
      </c>
      <c r="U2" s="41">
        <f t="shared" ref="U2:U3" si="0">IF(ISERROR(S2/T2),"",S2/T2)</f>
        <v>0</v>
      </c>
      <c r="V2" s="42">
        <v>18.84</v>
      </c>
      <c r="W2" s="12"/>
      <c r="X2" s="36" t="s">
        <v>58</v>
      </c>
      <c r="Y2" s="43">
        <v>58</v>
      </c>
      <c r="Z2" s="43">
        <v>53</v>
      </c>
      <c r="AA2" s="43">
        <v>50</v>
      </c>
      <c r="AB2" s="40"/>
      <c r="AC2" s="11">
        <v>2</v>
      </c>
      <c r="AD2" s="44">
        <f>IF(Y2="","",Y2*Z2*AA2/1000000)</f>
        <v>0.1537</v>
      </c>
      <c r="AE2" s="45">
        <f>IF(AC2="","",65/AD2*AC2)</f>
        <v>845.80351333767078</v>
      </c>
      <c r="AF2" s="36"/>
      <c r="AG2" s="46">
        <f>IF(ISERROR(AF2/AE2),"",AF2/AE2)</f>
        <v>0</v>
      </c>
      <c r="AH2" s="36"/>
      <c r="AI2" s="47"/>
      <c r="AJ2" s="46">
        <f>IF(ISERROR(V2*AI2),"",V2*AI2)</f>
        <v>0</v>
      </c>
      <c r="AK2" s="47">
        <v>0</v>
      </c>
      <c r="AL2" s="46">
        <f t="shared" ref="AL2:AL3" si="1">IF(ISERROR(AV2*AK2),"",AV2*AK2)</f>
        <v>0</v>
      </c>
      <c r="AM2" s="36"/>
      <c r="AN2" s="47">
        <v>0</v>
      </c>
      <c r="AO2" s="46">
        <f>IF(ISERROR(AV2*AN2),"",AV2*AN2)</f>
        <v>0</v>
      </c>
      <c r="AP2" s="36"/>
      <c r="AQ2" s="47">
        <v>0</v>
      </c>
      <c r="AR2" s="46">
        <f>IF(ISERROR(AV2*AQ2),"",AV2*AQ2)</f>
        <v>0</v>
      </c>
      <c r="AS2" s="46">
        <f>IF(ISERROR(AL2+AO2+AR2),"",AL2+AO2+AR2)</f>
        <v>0</v>
      </c>
      <c r="AT2" s="46">
        <f t="shared" ref="AT2:AT3" si="2">IF(ISERROR(V2+AS2),"",V2+AS2)</f>
        <v>18.84</v>
      </c>
      <c r="AU2" s="48">
        <f>IF(ISERROR((AV2-AT2)/AV2),"",(AV2-AT2)/AV2)</f>
        <v>0.24428399518652225</v>
      </c>
      <c r="AV2" s="49">
        <v>24.93</v>
      </c>
      <c r="AW2" s="11">
        <v>50</v>
      </c>
      <c r="AX2" s="46">
        <f t="shared" ref="AX2:AX3" si="3">IF(ISERROR(AT2*AW2),"",AT2*AW2)</f>
        <v>942</v>
      </c>
      <c r="AY2" s="46">
        <f t="shared" ref="AY2:AY3" si="4">IF(ISERROR(AV2*AW2),"",AV2*AW2)</f>
        <v>1246.5</v>
      </c>
      <c r="BA2" s="2"/>
      <c r="BB2" s="2"/>
    </row>
    <row r="3" spans="1:54" x14ac:dyDescent="0.35">
      <c r="A3" s="35">
        <v>2</v>
      </c>
      <c r="B3" s="36"/>
      <c r="C3" s="36"/>
      <c r="D3" s="36"/>
      <c r="E3" s="36"/>
      <c r="F3" s="37" t="s">
        <v>51</v>
      </c>
      <c r="G3" s="37"/>
      <c r="H3" s="37" t="s">
        <v>59</v>
      </c>
      <c r="I3" s="37" t="s">
        <v>59</v>
      </c>
      <c r="J3" s="37" t="s">
        <v>53</v>
      </c>
      <c r="K3" s="37" t="s">
        <v>54</v>
      </c>
      <c r="L3" s="38" t="s">
        <v>60</v>
      </c>
      <c r="M3" s="36" t="s">
        <v>56</v>
      </c>
      <c r="N3" s="36"/>
      <c r="O3" s="36"/>
      <c r="P3" s="36"/>
      <c r="Q3" s="36"/>
      <c r="R3" s="36" t="s">
        <v>57</v>
      </c>
      <c r="S3" s="39"/>
      <c r="T3" s="43">
        <v>8.3000000000000007</v>
      </c>
      <c r="U3" s="41">
        <f t="shared" si="0"/>
        <v>0</v>
      </c>
      <c r="V3" s="42">
        <v>26.97</v>
      </c>
      <c r="W3" s="12"/>
      <c r="X3" s="36" t="s">
        <v>58</v>
      </c>
      <c r="Y3" s="43">
        <v>58</v>
      </c>
      <c r="Z3" s="43">
        <v>53</v>
      </c>
      <c r="AA3" s="43">
        <v>63</v>
      </c>
      <c r="AB3" s="40"/>
      <c r="AC3" s="11">
        <v>2</v>
      </c>
      <c r="AD3" s="44">
        <f t="shared" ref="AD3" si="5">IF(Y3="","",Y3*Z3*AA3/1000000)</f>
        <v>0.193662</v>
      </c>
      <c r="AE3" s="45">
        <f t="shared" ref="AE3" si="6">IF(AC3="","",65/AD3*AC3)</f>
        <v>671.27262963307203</v>
      </c>
      <c r="AF3" s="36"/>
      <c r="AG3" s="46">
        <f t="shared" ref="AG3" si="7">IF(ISERROR(AF3/AE3),"",AF3/AE3)</f>
        <v>0</v>
      </c>
      <c r="AH3" s="36"/>
      <c r="AI3" s="47"/>
      <c r="AJ3" s="46">
        <f>IF(ISERROR(V3*AI3),"",V3*AI3)</f>
        <v>0</v>
      </c>
      <c r="AK3" s="47">
        <v>0</v>
      </c>
      <c r="AL3" s="46">
        <f t="shared" si="1"/>
        <v>0</v>
      </c>
      <c r="AM3" s="36"/>
      <c r="AN3" s="47">
        <v>0</v>
      </c>
      <c r="AO3" s="46">
        <f t="shared" ref="AO3" si="8">IF(ISERROR(AV3*AN3),"",AV3*AN3)</f>
        <v>0</v>
      </c>
      <c r="AP3" s="36"/>
      <c r="AQ3" s="47">
        <v>0</v>
      </c>
      <c r="AR3" s="46">
        <f t="shared" ref="AR3" si="9">IF(ISERROR(AV3*AQ3),"",AV3*AQ3)</f>
        <v>0</v>
      </c>
      <c r="AS3" s="46">
        <f t="shared" ref="AS3" si="10">IF(ISERROR(AL3+AO3+AR3),"",AL3+AO3+AR3)</f>
        <v>0</v>
      </c>
      <c r="AT3" s="46">
        <f t="shared" si="2"/>
        <v>26.97</v>
      </c>
      <c r="AU3" s="48">
        <f t="shared" ref="AU3" si="11">IF(ISERROR((AV3-AT3)/AV3),"",(AV3-AT3)/AV3)</f>
        <v>0.2340244248792957</v>
      </c>
      <c r="AV3" s="49">
        <v>35.21</v>
      </c>
      <c r="AW3" s="11">
        <v>210</v>
      </c>
      <c r="AX3" s="46">
        <f t="shared" si="3"/>
        <v>5663.7</v>
      </c>
      <c r="AY3" s="46">
        <f t="shared" si="4"/>
        <v>7394.1</v>
      </c>
      <c r="BA3" s="2"/>
      <c r="BB3" s="2"/>
    </row>
    <row r="4" spans="1:54" x14ac:dyDescent="0.35">
      <c r="AX4" s="6"/>
      <c r="AY4" s="10"/>
      <c r="AZ4" s="8"/>
    </row>
  </sheetData>
  <sheetProtection insertRows="0" deleteRows="0" sort="0"/>
  <protectedRanges>
    <protectedRange sqref="AX4:AZ4 AV4 AP4:AR4 AP5:AW244 M4:AO244 A2:J244 M2:AW3" name="Range1"/>
    <protectedRange sqref="K2:K249" name="Range1_1"/>
    <protectedRange sqref="L2:L244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2025-08-14T23:35:22Z</dcterms:created>
  <dcterms:modified xsi:type="dcterms:W3CDTF">2025-08-14T23:37:28Z</dcterms:modified>
</cp:coreProperties>
</file>