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E10" i="1" l="1"/>
  <c r="AY10" i="1"/>
  <c r="AQ10" i="1" s="1"/>
  <c r="AR10" i="1" s="1"/>
  <c r="AT10" i="1"/>
  <c r="AU10" i="1" s="1"/>
  <c r="AO10" i="1"/>
  <c r="AM10" i="1"/>
  <c r="AK10" i="1"/>
  <c r="AH10" i="1"/>
  <c r="AE10" i="1"/>
  <c r="AB10" i="1"/>
  <c r="T10" i="1"/>
  <c r="AI10" i="1" s="1"/>
  <c r="BE9" i="1"/>
  <c r="AY9" i="1"/>
  <c r="AU9" i="1"/>
  <c r="AT9" i="1"/>
  <c r="AQ9" i="1"/>
  <c r="AR9" i="1" s="1"/>
  <c r="AO9" i="1"/>
  <c r="AM9" i="1"/>
  <c r="AK9" i="1"/>
  <c r="AH9" i="1"/>
  <c r="AE9" i="1"/>
  <c r="AB9" i="1"/>
  <c r="T9" i="1"/>
  <c r="AI9" i="1" s="1"/>
  <c r="BE8" i="1"/>
  <c r="AY8" i="1"/>
  <c r="AU8" i="1"/>
  <c r="AT8" i="1"/>
  <c r="AQ8" i="1"/>
  <c r="AR8" i="1" s="1"/>
  <c r="AV8" i="1" s="1"/>
  <c r="AO8" i="1"/>
  <c r="AM8" i="1"/>
  <c r="AK8" i="1"/>
  <c r="AE8" i="1"/>
  <c r="AB8" i="1"/>
  <c r="T8" i="1"/>
  <c r="BE7" i="1"/>
  <c r="AU7" i="1"/>
  <c r="AT7" i="1"/>
  <c r="AQ7" i="1"/>
  <c r="AR7" i="1" s="1"/>
  <c r="AV7" i="1" s="1"/>
  <c r="AO7" i="1"/>
  <c r="AM7" i="1"/>
  <c r="AK7" i="1"/>
  <c r="AE7" i="1"/>
  <c r="AB7" i="1"/>
  <c r="T7" i="1"/>
  <c r="BE6" i="1"/>
  <c r="AU6" i="1"/>
  <c r="AT6" i="1"/>
  <c r="AQ6" i="1"/>
  <c r="AR6" i="1" s="1"/>
  <c r="AV6" i="1" s="1"/>
  <c r="AO6" i="1"/>
  <c r="AM6" i="1"/>
  <c r="AK6" i="1"/>
  <c r="AE6" i="1"/>
  <c r="AB6" i="1"/>
  <c r="T6" i="1"/>
  <c r="AZ5" i="1"/>
  <c r="AU5" i="1" s="1"/>
  <c r="AT5" i="1"/>
  <c r="AR5" i="1"/>
  <c r="AQ5" i="1"/>
  <c r="AM5" i="1"/>
  <c r="AK5" i="1"/>
  <c r="AE5" i="1"/>
  <c r="AB5" i="1"/>
  <c r="T5" i="1"/>
  <c r="AH5" i="1" s="1"/>
  <c r="BE4" i="1"/>
  <c r="AY4" i="1"/>
  <c r="AQ4" i="1" s="1"/>
  <c r="AR4" i="1" s="1"/>
  <c r="AT4" i="1"/>
  <c r="AU4" i="1" s="1"/>
  <c r="AO4" i="1"/>
  <c r="AM4" i="1"/>
  <c r="AK4" i="1"/>
  <c r="AH4" i="1"/>
  <c r="AE4" i="1"/>
  <c r="AB4" i="1"/>
  <c r="T4" i="1"/>
  <c r="AI4" i="1" s="1"/>
  <c r="BE3" i="1"/>
  <c r="AY3" i="1"/>
  <c r="AU3" i="1"/>
  <c r="AT3" i="1"/>
  <c r="AQ3" i="1"/>
  <c r="AR3" i="1" s="1"/>
  <c r="AO3" i="1"/>
  <c r="AV3" i="1" s="1"/>
  <c r="AM3" i="1"/>
  <c r="AK3" i="1"/>
  <c r="AH3" i="1"/>
  <c r="AE3" i="1"/>
  <c r="AB3" i="1"/>
  <c r="T3" i="1"/>
  <c r="AI3" i="1" s="1"/>
  <c r="BE2" i="1"/>
  <c r="AY2" i="1"/>
  <c r="AU2" i="1"/>
  <c r="AQ2" i="1"/>
  <c r="AR2" i="1" s="1"/>
  <c r="AO2" i="1"/>
  <c r="AM2" i="1"/>
  <c r="AK2" i="1"/>
  <c r="AH2" i="1"/>
  <c r="AE2" i="1"/>
  <c r="AB2" i="1"/>
  <c r="T2" i="1"/>
  <c r="AI2" i="1" s="1"/>
  <c r="AW10" i="1" l="1"/>
  <c r="BD10" i="1" s="1"/>
  <c r="AW3" i="1"/>
  <c r="BD3" i="1" s="1"/>
  <c r="AW4" i="1"/>
  <c r="BD4" i="1" s="1"/>
  <c r="AV4" i="1"/>
  <c r="AV9" i="1"/>
  <c r="AW9" i="1" s="1"/>
  <c r="BD9" i="1" s="1"/>
  <c r="AV2" i="1"/>
  <c r="AW2" i="1" s="1"/>
  <c r="BD2" i="1" s="1"/>
  <c r="AV10" i="1"/>
  <c r="AI5" i="1"/>
  <c r="BE5" i="1"/>
  <c r="AH6" i="1"/>
  <c r="AI6" i="1" s="1"/>
  <c r="AW6" i="1" s="1"/>
  <c r="BD6" i="1" s="1"/>
  <c r="AH7" i="1"/>
  <c r="AI7" i="1" s="1"/>
  <c r="AW7" i="1" s="1"/>
  <c r="BD7" i="1" s="1"/>
  <c r="AH8" i="1"/>
  <c r="AI8" i="1" s="1"/>
  <c r="AW8" i="1" s="1"/>
  <c r="BD8" i="1" s="1"/>
  <c r="AO5" i="1"/>
  <c r="AV5" i="1" s="1"/>
  <c r="AW5" i="1" l="1"/>
  <c r="BD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5%Rebate 5%mark down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<sst xmlns="http://schemas.openxmlformats.org/spreadsheetml/2006/main" count="165" uniqueCount="95">
  <si>
    <t>Item No.</t>
  </si>
  <si>
    <t>Description-Short</t>
  </si>
  <si>
    <t>Licensor</t>
  </si>
  <si>
    <t>Brand</t>
  </si>
  <si>
    <t>Product Category</t>
  </si>
  <si>
    <t>Pattern</t>
  </si>
  <si>
    <t>Color</t>
  </si>
  <si>
    <t>Package Type</t>
  </si>
  <si>
    <t>Normal</t>
  </si>
  <si>
    <t>Piece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</si>
  <si>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</si>
  <si>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</si>
  <si>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</si>
  <si>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</si>
  <si>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</si>
  <si>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</si>
  <si>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</si>
  <si>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</si>
  <si>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</si>
  <si>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</si>
  <si>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</si>
  <si>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</si>
  <si>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</si>
  <si>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</si>
  <si>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</si>
  <si>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</si>
  <si>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</si>
  <si>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</si>
  <si>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</si>
  <si>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</si>
  <si>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</si>
  <si>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</si>
  <si>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</si>
  <si>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</si>
  <si>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</si>
  <si>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</si>
  <si>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</si>
  <si>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</si>
  <si>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</si>
  <si>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</si>
  <si>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</si>
  <si>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</si>
  <si>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</si>
  <si>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</si>
  <si>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</si>
  <si>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</si>
  <si>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</si>
  <si>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</si>
  <si>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</si>
  <si>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</si>
  <si>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</si>
  <si>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</si>
  <si>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</si>
  <si>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</si>
  <si>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</si>
  <si>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</si>
  <si>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</si>
  <si>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</si>
  <si>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</si>
  <si>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Everyday Living</t>
  </si>
  <si>
    <t>QUILT</t>
  </si>
  <si>
    <t>Blue Check</t>
    <phoneticPr fontId="3" type="noConversion"/>
  </si>
  <si>
    <t>EDL QUILT BLUE CHECK</t>
    <phoneticPr fontId="3" type="noConversion"/>
  </si>
  <si>
    <t>Quilt: Printed 90gsm washed MF on face, solid 90gsm washed MF reverse, with 120gsm poly fill.</t>
    <phoneticPr fontId="3" type="noConversion"/>
  </si>
  <si>
    <t>T/TXL: 66x92"</t>
    <phoneticPr fontId="3" type="noConversion"/>
  </si>
  <si>
    <t>Blue</t>
    <phoneticPr fontId="3" type="noConversion"/>
  </si>
  <si>
    <t>FR14-2687</t>
  </si>
  <si>
    <t>9404.40.9022</t>
  </si>
  <si>
    <t>Blue Check</t>
    <phoneticPr fontId="3" type="noConversion"/>
  </si>
  <si>
    <t>EDL QUILT BLUE CHECK</t>
    <phoneticPr fontId="3" type="noConversion"/>
  </si>
  <si>
    <t>Quilt: Printed 90gsm washed MF on face, solid 90gsm washed MF reverse, with 120gsm poly fill.</t>
    <phoneticPr fontId="3" type="noConversion"/>
  </si>
  <si>
    <t>Full/Queen: 86x90"</t>
    <phoneticPr fontId="3" type="noConversion"/>
  </si>
  <si>
    <t>Blue</t>
    <phoneticPr fontId="3" type="noConversion"/>
  </si>
  <si>
    <t>FR14-2688</t>
  </si>
  <si>
    <t>King: 104x90"</t>
    <phoneticPr fontId="3" type="noConversion"/>
  </si>
  <si>
    <t>FR14-2689</t>
  </si>
  <si>
    <t xml:space="preserve"> GRAPHIC FLORAL</t>
    <phoneticPr fontId="3" type="noConversion"/>
  </si>
  <si>
    <t>EDL QUILT GRAPHIC FLORAL</t>
    <phoneticPr fontId="3" type="noConversion"/>
  </si>
  <si>
    <t>T/TXL: 66x92"</t>
    <phoneticPr fontId="3" type="noConversion"/>
  </si>
  <si>
    <t>Black</t>
    <phoneticPr fontId="3" type="noConversion"/>
  </si>
  <si>
    <t>FR14-2690</t>
  </si>
  <si>
    <t>FR14-2691</t>
  </si>
  <si>
    <t>FR14-2692</t>
  </si>
  <si>
    <t>PAINTERLY GRID</t>
    <phoneticPr fontId="3" type="noConversion"/>
  </si>
  <si>
    <t>EDL QUILT PAINTERLY GRID</t>
    <phoneticPr fontId="3" type="noConversion"/>
  </si>
  <si>
    <t>Green</t>
    <phoneticPr fontId="3" type="noConversion"/>
  </si>
  <si>
    <t>FR14-2693</t>
  </si>
  <si>
    <t>PAINTERLY GRID</t>
  </si>
  <si>
    <t>EDL QUILT PAINTERLY GRID</t>
    <phoneticPr fontId="3" type="noConversion"/>
  </si>
  <si>
    <t>Quilt: Printed 90gsm washed MF on face, solid 90gsm washed MF reverse, with 120gsm poly fill.</t>
    <phoneticPr fontId="3" type="noConversion"/>
  </si>
  <si>
    <t>Full/Queen: 86x90"</t>
    <phoneticPr fontId="3" type="noConversion"/>
  </si>
  <si>
    <t>Green</t>
    <phoneticPr fontId="3" type="noConversion"/>
  </si>
  <si>
    <t>FR14-2694</t>
  </si>
  <si>
    <t>King: 104x90"</t>
    <phoneticPr fontId="3" type="noConversion"/>
  </si>
  <si>
    <t>FR14-2695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</si>
</sst>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[$￥-804]#,##0.00;[Red][$￥-804]#,##0.00"/>
    <numFmt numFmtId="179" formatCode="[$¥-478]#,##0.00"/>
    <numFmt numFmtId="180" formatCode="&quot;$&quot;#,##0.00"/>
    <numFmt numFmtId="181" formatCode="0.0"/>
    <numFmt numFmtId="182" formatCode="0.000"/>
    <numFmt numFmtId="183" formatCode="_(&quot;$&quot;* #,##0.00_);_(&quot;$&quot;* \(#,##0.00\);_(&quot;$&quot;* &quot;-&quot;??_);_(@_)"/>
    <numFmt numFmtId="184" formatCode="[$-409]dd/mmm/yy;@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theme="1"/>
      <name val="宋体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7" fontId="1" fillId="0" borderId="0"/>
    <xf numFmtId="0" fontId="1" fillId="0" borderId="0"/>
    <xf numFmtId="0" fontId="6" fillId="0" borderId="0"/>
    <xf numFmtId="0" fontId="1" fillId="0" borderId="0"/>
    <xf numFmtId="183" fontId="1" fillId="0" borderId="0" applyFont="0" applyFill="0" applyBorder="0" applyAlignment="0" applyProtection="0"/>
    <xf numFmtId="184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9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80" fontId="7" fillId="4" borderId="1" xfId="4" applyNumberFormat="1" applyFont="1" applyFill="1" applyBorder="1" applyAlignment="1">
      <alignment wrapText="1"/>
    </xf>
    <xf numFmtId="180" fontId="4" fillId="5" borderId="2" xfId="0" applyNumberFormat="1" applyFont="1" applyFill="1" applyBorder="1" applyAlignment="1">
      <alignment horizontal="center" wrapText="1"/>
    </xf>
    <xf numFmtId="180" fontId="4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81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2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80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0" fontId="7" fillId="3" borderId="1" xfId="4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180" fontId="7" fillId="6" borderId="1" xfId="4" applyNumberFormat="1" applyFont="1" applyFill="1" applyBorder="1" applyAlignment="1">
      <alignment wrapText="1"/>
    </xf>
    <xf numFmtId="10" fontId="7" fillId="6" borderId="1" xfId="4" applyNumberFormat="1" applyFont="1" applyFill="1" applyBorder="1" applyAlignment="1">
      <alignment wrapText="1"/>
    </xf>
    <xf numFmtId="180" fontId="8" fillId="7" borderId="1" xfId="4" applyNumberFormat="1" applyFont="1" applyFill="1" applyBorder="1" applyAlignment="1">
      <alignment wrapText="1"/>
    </xf>
    <xf numFmtId="180" fontId="4" fillId="6" borderId="1" xfId="0" applyNumberFormat="1" applyFont="1" applyFill="1" applyBorder="1" applyAlignment="1">
      <alignment horizontal="center" wrapText="1"/>
    </xf>
    <xf numFmtId="180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3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8" borderId="1" xfId="5" applyNumberFormat="1" applyFont="1" applyFill="1" applyBorder="1" applyAlignment="1">
      <alignment wrapText="1"/>
    </xf>
    <xf numFmtId="180" fontId="0" fillId="0" borderId="2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181" fontId="6" fillId="0" borderId="1" xfId="3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0" fontId="0" fillId="8" borderId="1" xfId="0" applyNumberFormat="1" applyFill="1" applyBorder="1" applyAlignment="1">
      <alignment wrapText="1"/>
    </xf>
    <xf numFmtId="0" fontId="9" fillId="0" borderId="1" xfId="6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wrapText="1"/>
    </xf>
    <xf numFmtId="180" fontId="0" fillId="8" borderId="3" xfId="0" applyNumberFormat="1" applyFill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8">
    <cellStyle name="Currency 2" xfId="5"/>
    <cellStyle name="Normal 2" xfId="3"/>
    <cellStyle name="Normal 2 18 2" xfId="4"/>
    <cellStyle name="Percent 2" xfId="7"/>
    <cellStyle name="常规" xfId="0" builtinId="0"/>
    <cellStyle name="常规 25" xfId="1"/>
    <cellStyle name="常规_JC081016A IZZY" xfId="6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641350</xdr:colOff>
      <xdr:row>17</xdr:row>
      <xdr:rowOff>126567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4CBB8F8A-E7AE-404A-B39B-72745D73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857250"/>
          <a:ext cx="641350" cy="27173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641350</xdr:colOff>
      <xdr:row>26</xdr:row>
      <xdr:rowOff>40842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56193EB1-5A50-45FA-9011-E4A341A2C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1638300"/>
          <a:ext cx="641350" cy="3927042"/>
        </a:xfrm>
        <a:prstGeom prst="rect">
          <a:avLst/>
        </a:prstGeom>
      </xdr:spPr>
    </xdr:pic>
    <xdr:clientData/>
  </xdr:twoCellAnchor>
  <xdr:twoCellAnchor editAs="oneCell">
    <xdr:from>
      <xdr:col>1</xdr:col>
      <xdr:colOff>16283</xdr:colOff>
      <xdr:row>3</xdr:row>
      <xdr:rowOff>24423</xdr:rowOff>
    </xdr:from>
    <xdr:to>
      <xdr:col>1</xdr:col>
      <xdr:colOff>657633</xdr:colOff>
      <xdr:row>29</xdr:row>
      <xdr:rowOff>87734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F91A31B-1DEA-4448-B402-EB131ADB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783" y="2539023"/>
          <a:ext cx="641350" cy="42733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641350</xdr:colOff>
      <xdr:row>38</xdr:row>
      <xdr:rowOff>68190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5EF182DA-F21A-435A-933A-4C52C22DD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3390900"/>
          <a:ext cx="641350" cy="5573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641350</xdr:colOff>
      <xdr:row>40</xdr:row>
      <xdr:rowOff>87240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F019E0BF-196A-4604-BEED-04E916363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4352925"/>
          <a:ext cx="641350" cy="5754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"/>
  <sheetViews>
    <sheetView tabSelected="1" workbookViewId="0">
      <selection sqref="A1:XFD10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7" s="29" customFormat="1" ht="68.099999999999994" customHeight="1" x14ac:dyDescent="0.25">
      <c r="A1" s="2" t="s">
        <v>10</v>
      </c>
      <c r="B1" s="2" t="s">
        <v>11</v>
      </c>
      <c r="C1" s="3" t="s">
        <v>12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13</v>
      </c>
      <c r="I1" s="7" t="s">
        <v>1</v>
      </c>
      <c r="J1" s="6" t="s">
        <v>14</v>
      </c>
      <c r="K1" s="6" t="s">
        <v>15</v>
      </c>
      <c r="L1" s="6" t="s">
        <v>6</v>
      </c>
      <c r="M1" s="3" t="s">
        <v>16</v>
      </c>
      <c r="N1" s="3" t="s">
        <v>0</v>
      </c>
      <c r="O1" s="3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7</v>
      </c>
      <c r="W1" s="14" t="s">
        <v>24</v>
      </c>
      <c r="X1" s="14" t="s">
        <v>25</v>
      </c>
      <c r="Y1" s="14" t="s">
        <v>26</v>
      </c>
      <c r="Z1" s="15" t="s">
        <v>27</v>
      </c>
      <c r="AA1" s="16" t="s">
        <v>28</v>
      </c>
      <c r="AB1" s="17" t="s">
        <v>29</v>
      </c>
      <c r="AC1" s="18" t="s">
        <v>30</v>
      </c>
      <c r="AD1" s="2" t="s">
        <v>31</v>
      </c>
      <c r="AE1" s="19" t="s">
        <v>32</v>
      </c>
      <c r="AF1" s="2" t="s">
        <v>33</v>
      </c>
      <c r="AG1" s="20" t="s">
        <v>34</v>
      </c>
      <c r="AH1" s="21" t="s">
        <v>35</v>
      </c>
      <c r="AI1" s="19" t="s">
        <v>36</v>
      </c>
      <c r="AJ1" s="20" t="s">
        <v>37</v>
      </c>
      <c r="AK1" s="19" t="s">
        <v>38</v>
      </c>
      <c r="AL1" s="20" t="s">
        <v>39</v>
      </c>
      <c r="AM1" s="19" t="s">
        <v>40</v>
      </c>
      <c r="AN1" s="20" t="s">
        <v>41</v>
      </c>
      <c r="AO1" s="19" t="s">
        <v>42</v>
      </c>
      <c r="AP1" s="13" t="s">
        <v>43</v>
      </c>
      <c r="AQ1" s="20" t="s">
        <v>44</v>
      </c>
      <c r="AR1" s="19" t="s">
        <v>45</v>
      </c>
      <c r="AS1" s="22" t="s">
        <v>46</v>
      </c>
      <c r="AT1" s="23" t="s">
        <v>47</v>
      </c>
      <c r="AU1" s="19" t="s">
        <v>48</v>
      </c>
      <c r="AV1" s="19" t="s">
        <v>49</v>
      </c>
      <c r="AW1" s="24" t="s">
        <v>50</v>
      </c>
      <c r="AX1" s="25" t="s">
        <v>51</v>
      </c>
      <c r="AY1" s="24" t="s">
        <v>52</v>
      </c>
      <c r="AZ1" s="26" t="s">
        <v>53</v>
      </c>
      <c r="BA1" s="27" t="s">
        <v>54</v>
      </c>
      <c r="BB1" s="27" t="s">
        <v>55</v>
      </c>
      <c r="BC1" s="2" t="s">
        <v>56</v>
      </c>
      <c r="BD1" s="28" t="s">
        <v>57</v>
      </c>
      <c r="BE1" s="28" t="s">
        <v>58</v>
      </c>
    </row>
    <row r="2" spans="1:57" s="29" customFormat="1" ht="62.1" customHeight="1" x14ac:dyDescent="0.25">
      <c r="A2" s="30">
        <v>1</v>
      </c>
      <c r="B2" s="31"/>
      <c r="C2" s="31"/>
      <c r="D2" s="31" t="s">
        <v>59</v>
      </c>
      <c r="E2" s="31"/>
      <c r="F2" s="32" t="s">
        <v>60</v>
      </c>
      <c r="G2" s="32" t="s">
        <v>61</v>
      </c>
      <c r="H2" s="32" t="s">
        <v>62</v>
      </c>
      <c r="I2" s="32" t="s">
        <v>62</v>
      </c>
      <c r="J2" s="32" t="s">
        <v>63</v>
      </c>
      <c r="K2" s="32" t="s">
        <v>64</v>
      </c>
      <c r="L2" s="32" t="s">
        <v>65</v>
      </c>
      <c r="M2" s="31"/>
      <c r="N2" s="31" t="s">
        <v>66</v>
      </c>
      <c r="O2" s="31"/>
      <c r="P2" s="31" t="s">
        <v>9</v>
      </c>
      <c r="Q2" s="33">
        <v>58.5</v>
      </c>
      <c r="R2" s="34">
        <v>8</v>
      </c>
      <c r="S2" s="35">
        <v>7.31</v>
      </c>
      <c r="T2" s="36">
        <f t="shared" ref="T2:T10" si="0">S2</f>
        <v>7.31</v>
      </c>
      <c r="U2" s="37"/>
      <c r="V2" s="31" t="s">
        <v>8</v>
      </c>
      <c r="W2" s="38">
        <v>45</v>
      </c>
      <c r="X2" s="38">
        <v>40</v>
      </c>
      <c r="Y2" s="38">
        <v>22</v>
      </c>
      <c r="Z2" s="34">
        <v>3.4</v>
      </c>
      <c r="AA2" s="39">
        <v>2</v>
      </c>
      <c r="AB2" s="40">
        <f>IF(W2="","",W2*X2*Y2/1000000)</f>
        <v>3.9600000000000003E-2</v>
      </c>
      <c r="AC2" s="41">
        <v>3250</v>
      </c>
      <c r="AD2" s="31">
        <v>3300</v>
      </c>
      <c r="AE2" s="42">
        <f>IF(ISERROR(AD2/AC2),"",AD2/AC2)</f>
        <v>1.0153846153846153</v>
      </c>
      <c r="AF2" s="43" t="s">
        <v>67</v>
      </c>
      <c r="AG2" s="44">
        <v>0.42799999999999999</v>
      </c>
      <c r="AH2" s="42">
        <f>IF(ISERROR(T2*AG2),"",T2*AG2)</f>
        <v>3.1286799999999997</v>
      </c>
      <c r="AI2" s="42">
        <f t="shared" ref="AI2:AI10" si="1">IF(ISERROR(T2+AE2+AH2),"",T2+AE2+AH2)</f>
        <v>11.454064615384613</v>
      </c>
      <c r="AJ2" s="44">
        <v>0.01</v>
      </c>
      <c r="AK2" s="42">
        <f>IF(ISERROR(AZ2*AJ2),"",AZ2*AJ2)</f>
        <v>0.15340000000000001</v>
      </c>
      <c r="AL2" s="44">
        <v>0.1</v>
      </c>
      <c r="AM2" s="42">
        <f>IF(ISERROR(AZ2*AL2),"",AZ2*AL2)</f>
        <v>1.534</v>
      </c>
      <c r="AN2" s="44">
        <v>0.08</v>
      </c>
      <c r="AO2" s="42">
        <f>IF(ISERROR(AZ2*AN2),"",AZ2*AN2)</f>
        <v>1.2272000000000001</v>
      </c>
      <c r="AP2" s="31"/>
      <c r="AQ2" s="42">
        <f t="shared" ref="AQ2:AR10" si="2">IF(ISERROR(AY2*AP2),"",AY2*AP2)</f>
        <v>0</v>
      </c>
      <c r="AR2" s="42">
        <f>IF(ISERROR(AZ2*AQ2),"",AZ2*AQ2)</f>
        <v>0</v>
      </c>
      <c r="AS2" s="31"/>
      <c r="AT2" s="44">
        <v>0</v>
      </c>
      <c r="AU2" s="45">
        <f>IF(ISERROR(AZ2*AT2),"",AZ2*AT2)</f>
        <v>0</v>
      </c>
      <c r="AV2" s="42">
        <f>IF(ISERROR(AK2+AM2+AO2+AR2+AU2),"",AK2+AM2+AO2+AR2+AU2)</f>
        <v>2.9146000000000001</v>
      </c>
      <c r="AW2" s="42">
        <f t="shared" ref="AW2:AW10" si="3">IF(ISERROR(AI2+AV2),"",AI2+AV2)</f>
        <v>14.368664615384613</v>
      </c>
      <c r="AX2" s="46">
        <v>6.3200000000000006E-2</v>
      </c>
      <c r="AY2" s="42">
        <f t="shared" ref="AY2:AY4" si="4">IF(ISERROR(BA2*(1-BB2)),"",BA2*(1-BB2))</f>
        <v>15.339616000000001</v>
      </c>
      <c r="AZ2" s="37">
        <v>15.34</v>
      </c>
      <c r="BA2" s="37">
        <v>34.99</v>
      </c>
      <c r="BB2" s="44">
        <v>0.56159999999999999</v>
      </c>
      <c r="BC2" s="47"/>
      <c r="BD2" s="42">
        <f>IF(ISERROR(AX2*BC2),"",AW2*BC2)</f>
        <v>0</v>
      </c>
      <c r="BE2" s="42">
        <f>IF(ISERROR(AZ2*BC2),"",AZ2*BC2)</f>
        <v>0</v>
      </c>
    </row>
    <row r="3" spans="1:57" s="29" customFormat="1" ht="69" customHeight="1" x14ac:dyDescent="0.25">
      <c r="A3" s="30">
        <v>2</v>
      </c>
      <c r="B3" s="31"/>
      <c r="C3" s="31"/>
      <c r="D3" s="31" t="s">
        <v>59</v>
      </c>
      <c r="E3" s="31"/>
      <c r="F3" s="32" t="s">
        <v>60</v>
      </c>
      <c r="G3" s="32" t="s">
        <v>68</v>
      </c>
      <c r="H3" s="32" t="s">
        <v>69</v>
      </c>
      <c r="I3" s="32" t="s">
        <v>69</v>
      </c>
      <c r="J3" s="32" t="s">
        <v>70</v>
      </c>
      <c r="K3" s="32" t="s">
        <v>71</v>
      </c>
      <c r="L3" s="32" t="s">
        <v>72</v>
      </c>
      <c r="M3" s="31"/>
      <c r="N3" s="31" t="s">
        <v>73</v>
      </c>
      <c r="O3" s="31"/>
      <c r="P3" s="31" t="s">
        <v>9</v>
      </c>
      <c r="Q3" s="33">
        <v>68.5</v>
      </c>
      <c r="R3" s="34">
        <v>8</v>
      </c>
      <c r="S3" s="35">
        <v>8.56</v>
      </c>
      <c r="T3" s="36">
        <f t="shared" si="0"/>
        <v>8.56</v>
      </c>
      <c r="U3" s="37"/>
      <c r="V3" s="31" t="s">
        <v>8</v>
      </c>
      <c r="W3" s="38">
        <v>45</v>
      </c>
      <c r="X3" s="38">
        <v>40</v>
      </c>
      <c r="Y3" s="38">
        <v>25</v>
      </c>
      <c r="Z3" s="34">
        <v>4</v>
      </c>
      <c r="AA3" s="47">
        <v>2</v>
      </c>
      <c r="AB3" s="40">
        <f t="shared" ref="AB3:AB10" si="5">IF(W3="","",W3*X3*Y3/1000000)</f>
        <v>4.4999999999999998E-2</v>
      </c>
      <c r="AC3" s="41">
        <v>2889</v>
      </c>
      <c r="AD3" s="31">
        <v>3300</v>
      </c>
      <c r="AE3" s="42">
        <f t="shared" ref="AE3:AE10" si="6">IF(ISERROR(AD3/AC3),"",AD3/AC3)</f>
        <v>1.142263759086189</v>
      </c>
      <c r="AF3" s="43" t="s">
        <v>67</v>
      </c>
      <c r="AG3" s="44">
        <v>0.42799999999999999</v>
      </c>
      <c r="AH3" s="42">
        <f>IF(ISERROR(T3*AG3),"",T3*AG3)</f>
        <v>3.6636800000000003</v>
      </c>
      <c r="AI3" s="42">
        <f t="shared" si="1"/>
        <v>13.365943759086189</v>
      </c>
      <c r="AJ3" s="44">
        <v>0.01</v>
      </c>
      <c r="AK3" s="42">
        <f t="shared" ref="AK3:AK10" si="7">IF(ISERROR(AZ3*AJ3),"",AZ3*AJ3)</f>
        <v>0.188</v>
      </c>
      <c r="AL3" s="44">
        <v>0.1</v>
      </c>
      <c r="AM3" s="42">
        <f t="shared" ref="AM3:AM10" si="8">IF(ISERROR(AZ3*AL3),"",AZ3*AL3)</f>
        <v>1.8800000000000001</v>
      </c>
      <c r="AN3" s="44">
        <v>0.08</v>
      </c>
      <c r="AO3" s="42">
        <f t="shared" ref="AO3:AO10" si="9">IF(ISERROR(AZ3*AN3),"",AZ3*AN3)</f>
        <v>1.504</v>
      </c>
      <c r="AP3" s="31"/>
      <c r="AQ3" s="42">
        <f t="shared" si="2"/>
        <v>0</v>
      </c>
      <c r="AR3" s="42">
        <f t="shared" si="2"/>
        <v>0</v>
      </c>
      <c r="AS3" s="31"/>
      <c r="AT3" s="42">
        <f t="shared" ref="AT3:AT10" si="10">IF(ISERROR(BB3*AS3),"",BB3*AS3)</f>
        <v>0</v>
      </c>
      <c r="AU3" s="45">
        <f t="shared" ref="AU3:AU10" si="11">IF(ISERROR(AZ3*AT3),"",AZ3*AT3)</f>
        <v>0</v>
      </c>
      <c r="AV3" s="42">
        <f t="shared" ref="AV3:AV10" si="12">IF(ISERROR(AK3+AM3+AO3+AR3+AU3),"",AK3+AM3+AO3+AR3+AU3)</f>
        <v>3.5720000000000001</v>
      </c>
      <c r="AW3" s="42">
        <f t="shared" si="3"/>
        <v>16.937943759086188</v>
      </c>
      <c r="AX3" s="46">
        <v>9.9500000000000005E-2</v>
      </c>
      <c r="AY3" s="42">
        <f t="shared" si="4"/>
        <v>18.801321000000002</v>
      </c>
      <c r="AZ3" s="37">
        <v>18.8</v>
      </c>
      <c r="BA3" s="37">
        <v>44.99</v>
      </c>
      <c r="BB3" s="44">
        <v>0.58209999999999995</v>
      </c>
      <c r="BC3" s="47"/>
      <c r="BD3" s="42">
        <f t="shared" ref="BD3:BD10" si="13">IF(ISERROR(AX3*BC3),"",AW3*BC3)</f>
        <v>0</v>
      </c>
      <c r="BE3" s="42">
        <f t="shared" ref="BE3:BE10" si="14">IF(ISERROR(AZ3*BC3),"",AZ3*BC3)</f>
        <v>0</v>
      </c>
    </row>
    <row r="4" spans="1:57" s="29" customFormat="1" ht="69.599999999999994" customHeight="1" x14ac:dyDescent="0.25">
      <c r="A4" s="30">
        <v>3</v>
      </c>
      <c r="B4" s="31"/>
      <c r="C4" s="31"/>
      <c r="D4" s="31" t="s">
        <v>59</v>
      </c>
      <c r="E4" s="31"/>
      <c r="F4" s="32" t="s">
        <v>60</v>
      </c>
      <c r="G4" s="32" t="s">
        <v>68</v>
      </c>
      <c r="H4" s="32" t="s">
        <v>69</v>
      </c>
      <c r="I4" s="32" t="s">
        <v>69</v>
      </c>
      <c r="J4" s="32" t="s">
        <v>70</v>
      </c>
      <c r="K4" s="32" t="s">
        <v>74</v>
      </c>
      <c r="L4" s="32" t="s">
        <v>72</v>
      </c>
      <c r="M4" s="31"/>
      <c r="N4" s="31" t="s">
        <v>75</v>
      </c>
      <c r="O4" s="31"/>
      <c r="P4" s="31" t="s">
        <v>9</v>
      </c>
      <c r="Q4" s="33">
        <v>78</v>
      </c>
      <c r="R4" s="34">
        <v>8</v>
      </c>
      <c r="S4" s="35">
        <v>9.75</v>
      </c>
      <c r="T4" s="36">
        <f t="shared" si="0"/>
        <v>9.75</v>
      </c>
      <c r="U4" s="37"/>
      <c r="V4" s="31" t="s">
        <v>8</v>
      </c>
      <c r="W4" s="38">
        <v>45</v>
      </c>
      <c r="X4" s="38">
        <v>40</v>
      </c>
      <c r="Y4" s="38">
        <v>28</v>
      </c>
      <c r="Z4" s="34">
        <v>5.09</v>
      </c>
      <c r="AA4" s="47">
        <v>2</v>
      </c>
      <c r="AB4" s="40">
        <f t="shared" si="5"/>
        <v>5.04E-2</v>
      </c>
      <c r="AC4" s="41">
        <v>2600</v>
      </c>
      <c r="AD4" s="31">
        <v>3300</v>
      </c>
      <c r="AE4" s="42">
        <f t="shared" si="6"/>
        <v>1.2692307692307692</v>
      </c>
      <c r="AF4" s="43" t="s">
        <v>67</v>
      </c>
      <c r="AG4" s="44">
        <v>0.42799999999999999</v>
      </c>
      <c r="AH4" s="42">
        <f t="shared" ref="AH4:AH10" si="15">IF(ISERROR(T4*AG4),"",T4*AG4)</f>
        <v>4.173</v>
      </c>
      <c r="AI4" s="42">
        <f t="shared" si="1"/>
        <v>15.19223076923077</v>
      </c>
      <c r="AJ4" s="44">
        <v>0.01</v>
      </c>
      <c r="AK4" s="42">
        <f t="shared" si="7"/>
        <v>0.22190000000000001</v>
      </c>
      <c r="AL4" s="44">
        <v>0.1</v>
      </c>
      <c r="AM4" s="42">
        <f t="shared" si="8"/>
        <v>2.2190000000000003</v>
      </c>
      <c r="AN4" s="44">
        <v>0.08</v>
      </c>
      <c r="AO4" s="42">
        <f t="shared" si="9"/>
        <v>1.7752000000000001</v>
      </c>
      <c r="AP4" s="31"/>
      <c r="AQ4" s="42">
        <f t="shared" si="2"/>
        <v>0</v>
      </c>
      <c r="AR4" s="42">
        <f t="shared" si="2"/>
        <v>0</v>
      </c>
      <c r="AS4" s="31"/>
      <c r="AT4" s="42">
        <f t="shared" si="10"/>
        <v>0</v>
      </c>
      <c r="AU4" s="45">
        <f t="shared" si="11"/>
        <v>0</v>
      </c>
      <c r="AV4" s="42">
        <f t="shared" si="12"/>
        <v>4.2161000000000008</v>
      </c>
      <c r="AW4" s="42">
        <f t="shared" si="3"/>
        <v>19.408330769230773</v>
      </c>
      <c r="AX4" s="46">
        <v>0.12529999999999999</v>
      </c>
      <c r="AY4" s="42">
        <f t="shared" si="4"/>
        <v>22.188465000000001</v>
      </c>
      <c r="AZ4" s="37">
        <v>22.19</v>
      </c>
      <c r="BA4" s="37">
        <v>54.99</v>
      </c>
      <c r="BB4" s="44">
        <v>0.59650000000000003</v>
      </c>
      <c r="BC4" s="47"/>
      <c r="BD4" s="42">
        <f t="shared" si="13"/>
        <v>0</v>
      </c>
      <c r="BE4" s="42">
        <f t="shared" si="14"/>
        <v>0</v>
      </c>
    </row>
    <row r="5" spans="1:57" s="29" customFormat="1" ht="75.95" customHeight="1" x14ac:dyDescent="0.25">
      <c r="A5" s="30">
        <v>4</v>
      </c>
      <c r="B5" s="31"/>
      <c r="C5" s="31"/>
      <c r="D5" s="31" t="s">
        <v>59</v>
      </c>
      <c r="E5" s="31"/>
      <c r="F5" s="32" t="s">
        <v>60</v>
      </c>
      <c r="G5" s="32" t="s">
        <v>76</v>
      </c>
      <c r="H5" s="32" t="s">
        <v>77</v>
      </c>
      <c r="I5" s="32" t="s">
        <v>77</v>
      </c>
      <c r="J5" s="32" t="s">
        <v>70</v>
      </c>
      <c r="K5" s="32" t="s">
        <v>78</v>
      </c>
      <c r="L5" s="32" t="s">
        <v>79</v>
      </c>
      <c r="M5" s="31"/>
      <c r="N5" s="31" t="s">
        <v>80</v>
      </c>
      <c r="O5" s="31"/>
      <c r="P5" s="31" t="s">
        <v>9</v>
      </c>
      <c r="Q5" s="33">
        <v>58.5</v>
      </c>
      <c r="R5" s="34">
        <v>8</v>
      </c>
      <c r="S5" s="35">
        <v>7.31</v>
      </c>
      <c r="T5" s="36">
        <f t="shared" si="0"/>
        <v>7.31</v>
      </c>
      <c r="U5" s="37"/>
      <c r="V5" s="31" t="s">
        <v>8</v>
      </c>
      <c r="W5" s="38">
        <v>45</v>
      </c>
      <c r="X5" s="38">
        <v>40</v>
      </c>
      <c r="Y5" s="38">
        <v>22</v>
      </c>
      <c r="Z5" s="34">
        <v>3.4</v>
      </c>
      <c r="AA5" s="39">
        <v>2</v>
      </c>
      <c r="AB5" s="40">
        <f t="shared" si="5"/>
        <v>3.9600000000000003E-2</v>
      </c>
      <c r="AC5" s="41">
        <v>3250</v>
      </c>
      <c r="AD5" s="31">
        <v>3300</v>
      </c>
      <c r="AE5" s="42">
        <f t="shared" si="6"/>
        <v>1.0153846153846153</v>
      </c>
      <c r="AF5" s="43" t="s">
        <v>67</v>
      </c>
      <c r="AG5" s="44">
        <v>0.42799999999999999</v>
      </c>
      <c r="AH5" s="42">
        <f t="shared" si="15"/>
        <v>3.1286799999999997</v>
      </c>
      <c r="AI5" s="42">
        <f t="shared" si="1"/>
        <v>11.454064615384613</v>
      </c>
      <c r="AJ5" s="44">
        <v>0.01</v>
      </c>
      <c r="AK5" s="42">
        <f t="shared" si="7"/>
        <v>0.15340000000000001</v>
      </c>
      <c r="AL5" s="44">
        <v>0.1</v>
      </c>
      <c r="AM5" s="42">
        <f t="shared" si="8"/>
        <v>1.534</v>
      </c>
      <c r="AN5" s="44">
        <v>0.08</v>
      </c>
      <c r="AO5" s="42">
        <f t="shared" si="9"/>
        <v>1.2272000000000001</v>
      </c>
      <c r="AP5" s="31"/>
      <c r="AQ5" s="42">
        <f t="shared" si="2"/>
        <v>0</v>
      </c>
      <c r="AR5" s="42">
        <f t="shared" si="2"/>
        <v>0</v>
      </c>
      <c r="AS5" s="31"/>
      <c r="AT5" s="42">
        <f t="shared" si="10"/>
        <v>0</v>
      </c>
      <c r="AU5" s="45">
        <f t="shared" si="11"/>
        <v>0</v>
      </c>
      <c r="AV5" s="42">
        <f t="shared" si="12"/>
        <v>2.9146000000000001</v>
      </c>
      <c r="AW5" s="42">
        <f t="shared" si="3"/>
        <v>14.368664615384613</v>
      </c>
      <c r="AX5" s="46">
        <v>6.3200000000000006E-2</v>
      </c>
      <c r="AY5" s="42">
        <v>15.34</v>
      </c>
      <c r="AZ5" s="37">
        <f>AY5</f>
        <v>15.34</v>
      </c>
      <c r="BA5" s="37">
        <v>34.99</v>
      </c>
      <c r="BB5" s="44">
        <v>0.56159999999999999</v>
      </c>
      <c r="BC5" s="47"/>
      <c r="BD5" s="42">
        <f t="shared" si="13"/>
        <v>0</v>
      </c>
      <c r="BE5" s="42">
        <f t="shared" si="14"/>
        <v>0</v>
      </c>
    </row>
    <row r="6" spans="1:57" s="29" customFormat="1" ht="93.95" customHeight="1" x14ac:dyDescent="0.25">
      <c r="A6" s="30">
        <v>5</v>
      </c>
      <c r="B6" s="31"/>
      <c r="C6" s="31"/>
      <c r="D6" s="31" t="s">
        <v>59</v>
      </c>
      <c r="E6" s="31"/>
      <c r="F6" s="32" t="s">
        <v>60</v>
      </c>
      <c r="G6" s="32" t="s">
        <v>76</v>
      </c>
      <c r="H6" s="32" t="s">
        <v>77</v>
      </c>
      <c r="I6" s="32" t="s">
        <v>77</v>
      </c>
      <c r="J6" s="32" t="s">
        <v>70</v>
      </c>
      <c r="K6" s="32" t="s">
        <v>71</v>
      </c>
      <c r="L6" s="32" t="s">
        <v>79</v>
      </c>
      <c r="M6" s="31"/>
      <c r="N6" s="31" t="s">
        <v>81</v>
      </c>
      <c r="O6" s="31"/>
      <c r="P6" s="31" t="s">
        <v>9</v>
      </c>
      <c r="Q6" s="33">
        <v>68.5</v>
      </c>
      <c r="R6" s="34">
        <v>8</v>
      </c>
      <c r="S6" s="35">
        <v>8.56</v>
      </c>
      <c r="T6" s="36">
        <f t="shared" si="0"/>
        <v>8.56</v>
      </c>
      <c r="U6" s="37"/>
      <c r="V6" s="31" t="s">
        <v>8</v>
      </c>
      <c r="W6" s="38">
        <v>45</v>
      </c>
      <c r="X6" s="38">
        <v>40</v>
      </c>
      <c r="Y6" s="38">
        <v>25</v>
      </c>
      <c r="Z6" s="34">
        <v>4</v>
      </c>
      <c r="AA6" s="47">
        <v>2</v>
      </c>
      <c r="AB6" s="40">
        <f t="shared" si="5"/>
        <v>4.4999999999999998E-2</v>
      </c>
      <c r="AC6" s="41">
        <v>2889</v>
      </c>
      <c r="AD6" s="31">
        <v>3300</v>
      </c>
      <c r="AE6" s="42">
        <f t="shared" si="6"/>
        <v>1.142263759086189</v>
      </c>
      <c r="AF6" s="43" t="s">
        <v>67</v>
      </c>
      <c r="AG6" s="44">
        <v>0.42799999999999999</v>
      </c>
      <c r="AH6" s="42">
        <f t="shared" si="15"/>
        <v>3.6636800000000003</v>
      </c>
      <c r="AI6" s="42">
        <f t="shared" si="1"/>
        <v>13.365943759086189</v>
      </c>
      <c r="AJ6" s="44">
        <v>0.01</v>
      </c>
      <c r="AK6" s="42">
        <f t="shared" si="7"/>
        <v>0.188</v>
      </c>
      <c r="AL6" s="44">
        <v>0.1</v>
      </c>
      <c r="AM6" s="42">
        <f t="shared" si="8"/>
        <v>1.8800000000000001</v>
      </c>
      <c r="AN6" s="44">
        <v>0.08</v>
      </c>
      <c r="AO6" s="42">
        <f t="shared" si="9"/>
        <v>1.504</v>
      </c>
      <c r="AP6" s="31"/>
      <c r="AQ6" s="42">
        <f t="shared" si="2"/>
        <v>0</v>
      </c>
      <c r="AR6" s="42">
        <f t="shared" si="2"/>
        <v>0</v>
      </c>
      <c r="AS6" s="31"/>
      <c r="AT6" s="42">
        <f t="shared" si="10"/>
        <v>0</v>
      </c>
      <c r="AU6" s="45">
        <f t="shared" si="11"/>
        <v>0</v>
      </c>
      <c r="AV6" s="42">
        <f t="shared" si="12"/>
        <v>3.5720000000000001</v>
      </c>
      <c r="AW6" s="42">
        <f t="shared" si="3"/>
        <v>16.937943759086188</v>
      </c>
      <c r="AX6" s="46">
        <v>9.9500000000000005E-2</v>
      </c>
      <c r="AY6" s="42">
        <v>18.8</v>
      </c>
      <c r="AZ6" s="37">
        <v>18.8</v>
      </c>
      <c r="BA6" s="37">
        <v>44.99</v>
      </c>
      <c r="BB6" s="44">
        <v>0.58209999999999995</v>
      </c>
      <c r="BC6" s="47"/>
      <c r="BD6" s="42">
        <f t="shared" si="13"/>
        <v>0</v>
      </c>
      <c r="BE6" s="42">
        <f t="shared" si="14"/>
        <v>0</v>
      </c>
    </row>
    <row r="7" spans="1:57" s="29" customFormat="1" ht="93.6" customHeight="1" x14ac:dyDescent="0.25">
      <c r="A7" s="30">
        <v>6</v>
      </c>
      <c r="B7" s="31"/>
      <c r="C7" s="31"/>
      <c r="D7" s="31" t="s">
        <v>59</v>
      </c>
      <c r="E7" s="31"/>
      <c r="F7" s="32" t="s">
        <v>60</v>
      </c>
      <c r="G7" s="32" t="s">
        <v>76</v>
      </c>
      <c r="H7" s="32" t="s">
        <v>77</v>
      </c>
      <c r="I7" s="32" t="s">
        <v>77</v>
      </c>
      <c r="J7" s="32" t="s">
        <v>70</v>
      </c>
      <c r="K7" s="32" t="s">
        <v>74</v>
      </c>
      <c r="L7" s="32" t="s">
        <v>79</v>
      </c>
      <c r="M7" s="31"/>
      <c r="N7" s="31" t="s">
        <v>82</v>
      </c>
      <c r="O7" s="31"/>
      <c r="P7" s="31" t="s">
        <v>9</v>
      </c>
      <c r="Q7" s="33">
        <v>78</v>
      </c>
      <c r="R7" s="34">
        <v>8</v>
      </c>
      <c r="S7" s="35">
        <v>9.75</v>
      </c>
      <c r="T7" s="36">
        <f t="shared" si="0"/>
        <v>9.75</v>
      </c>
      <c r="U7" s="37"/>
      <c r="V7" s="31" t="s">
        <v>8</v>
      </c>
      <c r="W7" s="38">
        <v>45</v>
      </c>
      <c r="X7" s="38">
        <v>40</v>
      </c>
      <c r="Y7" s="38">
        <v>28</v>
      </c>
      <c r="Z7" s="34">
        <v>5.09</v>
      </c>
      <c r="AA7" s="47">
        <v>2</v>
      </c>
      <c r="AB7" s="40">
        <f t="shared" si="5"/>
        <v>5.04E-2</v>
      </c>
      <c r="AC7" s="41">
        <v>2600</v>
      </c>
      <c r="AD7" s="31">
        <v>3300</v>
      </c>
      <c r="AE7" s="42">
        <f t="shared" si="6"/>
        <v>1.2692307692307692</v>
      </c>
      <c r="AF7" s="43" t="s">
        <v>67</v>
      </c>
      <c r="AG7" s="44">
        <v>0.42799999999999999</v>
      </c>
      <c r="AH7" s="42">
        <f t="shared" si="15"/>
        <v>4.173</v>
      </c>
      <c r="AI7" s="42">
        <f t="shared" si="1"/>
        <v>15.19223076923077</v>
      </c>
      <c r="AJ7" s="44">
        <v>0.01</v>
      </c>
      <c r="AK7" s="42">
        <f t="shared" si="7"/>
        <v>0.22190000000000001</v>
      </c>
      <c r="AL7" s="44">
        <v>0.1</v>
      </c>
      <c r="AM7" s="42">
        <f t="shared" si="8"/>
        <v>2.2190000000000003</v>
      </c>
      <c r="AN7" s="44">
        <v>0.08</v>
      </c>
      <c r="AO7" s="42">
        <f t="shared" si="9"/>
        <v>1.7752000000000001</v>
      </c>
      <c r="AP7" s="31"/>
      <c r="AQ7" s="42">
        <f t="shared" si="2"/>
        <v>0</v>
      </c>
      <c r="AR7" s="42">
        <f t="shared" si="2"/>
        <v>0</v>
      </c>
      <c r="AS7" s="31"/>
      <c r="AT7" s="42">
        <f t="shared" si="10"/>
        <v>0</v>
      </c>
      <c r="AU7" s="45">
        <f t="shared" si="11"/>
        <v>0</v>
      </c>
      <c r="AV7" s="42">
        <f t="shared" si="12"/>
        <v>4.2161000000000008</v>
      </c>
      <c r="AW7" s="42">
        <f t="shared" si="3"/>
        <v>19.408330769230773</v>
      </c>
      <c r="AX7" s="46">
        <v>0.12529999999999999</v>
      </c>
      <c r="AY7" s="42">
        <v>22.19</v>
      </c>
      <c r="AZ7" s="37">
        <v>22.19</v>
      </c>
      <c r="BA7" s="37">
        <v>54.99</v>
      </c>
      <c r="BB7" s="44">
        <v>0.59650000000000003</v>
      </c>
      <c r="BC7" s="47"/>
      <c r="BD7" s="42">
        <f t="shared" si="13"/>
        <v>0</v>
      </c>
      <c r="BE7" s="42">
        <f t="shared" si="14"/>
        <v>0</v>
      </c>
    </row>
    <row r="8" spans="1:57" s="29" customFormat="1" ht="82.5" customHeight="1" x14ac:dyDescent="0.25">
      <c r="A8" s="30">
        <v>7</v>
      </c>
      <c r="B8" s="31"/>
      <c r="C8" s="31"/>
      <c r="D8" s="31" t="s">
        <v>59</v>
      </c>
      <c r="E8" s="31"/>
      <c r="F8" s="32" t="s">
        <v>60</v>
      </c>
      <c r="G8" s="32" t="s">
        <v>83</v>
      </c>
      <c r="H8" s="32" t="s">
        <v>84</v>
      </c>
      <c r="I8" s="32" t="s">
        <v>84</v>
      </c>
      <c r="J8" s="32" t="s">
        <v>70</v>
      </c>
      <c r="K8" s="32" t="s">
        <v>78</v>
      </c>
      <c r="L8" s="32" t="s">
        <v>85</v>
      </c>
      <c r="M8" s="31"/>
      <c r="N8" s="31" t="s">
        <v>86</v>
      </c>
      <c r="O8" s="31"/>
      <c r="P8" s="31" t="s">
        <v>9</v>
      </c>
      <c r="Q8" s="33">
        <v>58.5</v>
      </c>
      <c r="R8" s="34">
        <v>8</v>
      </c>
      <c r="S8" s="35">
        <v>7.31</v>
      </c>
      <c r="T8" s="36">
        <f t="shared" si="0"/>
        <v>7.31</v>
      </c>
      <c r="U8" s="37"/>
      <c r="V8" s="31" t="s">
        <v>8</v>
      </c>
      <c r="W8" s="38">
        <v>45</v>
      </c>
      <c r="X8" s="38">
        <v>40</v>
      </c>
      <c r="Y8" s="38">
        <v>22</v>
      </c>
      <c r="Z8" s="34">
        <v>3.4</v>
      </c>
      <c r="AA8" s="47">
        <v>2</v>
      </c>
      <c r="AB8" s="40">
        <f t="shared" si="5"/>
        <v>3.9600000000000003E-2</v>
      </c>
      <c r="AC8" s="41">
        <v>3250</v>
      </c>
      <c r="AD8" s="31">
        <v>3300</v>
      </c>
      <c r="AE8" s="42">
        <f t="shared" si="6"/>
        <v>1.0153846153846153</v>
      </c>
      <c r="AF8" s="43" t="s">
        <v>67</v>
      </c>
      <c r="AG8" s="44">
        <v>0.42799999999999999</v>
      </c>
      <c r="AH8" s="42">
        <f t="shared" si="15"/>
        <v>3.1286799999999997</v>
      </c>
      <c r="AI8" s="42">
        <f t="shared" si="1"/>
        <v>11.454064615384613</v>
      </c>
      <c r="AJ8" s="44">
        <v>0.01</v>
      </c>
      <c r="AK8" s="42">
        <f t="shared" si="7"/>
        <v>0.15340000000000001</v>
      </c>
      <c r="AL8" s="44">
        <v>0.1</v>
      </c>
      <c r="AM8" s="42">
        <f t="shared" si="8"/>
        <v>1.534</v>
      </c>
      <c r="AN8" s="44">
        <v>0.08</v>
      </c>
      <c r="AO8" s="42">
        <f t="shared" si="9"/>
        <v>1.2272000000000001</v>
      </c>
      <c r="AP8" s="31"/>
      <c r="AQ8" s="42">
        <f t="shared" si="2"/>
        <v>0</v>
      </c>
      <c r="AR8" s="42">
        <f t="shared" si="2"/>
        <v>0</v>
      </c>
      <c r="AS8" s="31"/>
      <c r="AT8" s="42">
        <f t="shared" si="10"/>
        <v>0</v>
      </c>
      <c r="AU8" s="45">
        <f t="shared" si="11"/>
        <v>0</v>
      </c>
      <c r="AV8" s="42">
        <f t="shared" si="12"/>
        <v>2.9146000000000001</v>
      </c>
      <c r="AW8" s="42">
        <f t="shared" si="3"/>
        <v>14.368664615384613</v>
      </c>
      <c r="AX8" s="46">
        <v>6.3200000000000006E-2</v>
      </c>
      <c r="AY8" s="42">
        <f>AZ8</f>
        <v>15.34</v>
      </c>
      <c r="AZ8" s="37">
        <v>15.34</v>
      </c>
      <c r="BA8" s="37">
        <v>34.99</v>
      </c>
      <c r="BB8" s="44">
        <v>0.56159999999999999</v>
      </c>
      <c r="BC8" s="47"/>
      <c r="BD8" s="42">
        <f t="shared" si="13"/>
        <v>0</v>
      </c>
      <c r="BE8" s="42">
        <f t="shared" si="14"/>
        <v>0</v>
      </c>
    </row>
    <row r="9" spans="1:57" s="29" customFormat="1" ht="84.95" customHeight="1" x14ac:dyDescent="0.25">
      <c r="A9" s="30">
        <v>8</v>
      </c>
      <c r="B9" s="31"/>
      <c r="C9" s="31"/>
      <c r="D9" s="31" t="s">
        <v>59</v>
      </c>
      <c r="E9" s="31"/>
      <c r="F9" s="32" t="s">
        <v>60</v>
      </c>
      <c r="G9" s="32" t="s">
        <v>87</v>
      </c>
      <c r="H9" s="32" t="s">
        <v>88</v>
      </c>
      <c r="I9" s="32" t="s">
        <v>88</v>
      </c>
      <c r="J9" s="32" t="s">
        <v>89</v>
      </c>
      <c r="K9" s="32" t="s">
        <v>90</v>
      </c>
      <c r="L9" s="32" t="s">
        <v>91</v>
      </c>
      <c r="M9" s="31"/>
      <c r="N9" s="31" t="s">
        <v>92</v>
      </c>
      <c r="O9" s="31"/>
      <c r="P9" s="31" t="s">
        <v>9</v>
      </c>
      <c r="Q9" s="33">
        <v>68.5</v>
      </c>
      <c r="R9" s="34">
        <v>8</v>
      </c>
      <c r="S9" s="35">
        <v>8.56</v>
      </c>
      <c r="T9" s="36">
        <f t="shared" si="0"/>
        <v>8.56</v>
      </c>
      <c r="U9" s="37"/>
      <c r="V9" s="31" t="s">
        <v>8</v>
      </c>
      <c r="W9" s="38">
        <v>45</v>
      </c>
      <c r="X9" s="38">
        <v>40</v>
      </c>
      <c r="Y9" s="38">
        <v>25</v>
      </c>
      <c r="Z9" s="34">
        <v>4</v>
      </c>
      <c r="AA9" s="47">
        <v>2</v>
      </c>
      <c r="AB9" s="40">
        <f t="shared" si="5"/>
        <v>4.4999999999999998E-2</v>
      </c>
      <c r="AC9" s="41">
        <v>2889</v>
      </c>
      <c r="AD9" s="31">
        <v>3300</v>
      </c>
      <c r="AE9" s="42">
        <f t="shared" si="6"/>
        <v>1.142263759086189</v>
      </c>
      <c r="AF9" s="43" t="s">
        <v>67</v>
      </c>
      <c r="AG9" s="44">
        <v>0.42799999999999999</v>
      </c>
      <c r="AH9" s="42">
        <f t="shared" si="15"/>
        <v>3.6636800000000003</v>
      </c>
      <c r="AI9" s="42">
        <f t="shared" si="1"/>
        <v>13.365943759086189</v>
      </c>
      <c r="AJ9" s="44">
        <v>0.01</v>
      </c>
      <c r="AK9" s="42">
        <f t="shared" si="7"/>
        <v>0.188</v>
      </c>
      <c r="AL9" s="44">
        <v>0.1</v>
      </c>
      <c r="AM9" s="42">
        <f t="shared" si="8"/>
        <v>1.8800000000000001</v>
      </c>
      <c r="AN9" s="44">
        <v>0.08</v>
      </c>
      <c r="AO9" s="42">
        <f t="shared" si="9"/>
        <v>1.504</v>
      </c>
      <c r="AP9" s="31"/>
      <c r="AQ9" s="42">
        <f t="shared" si="2"/>
        <v>0</v>
      </c>
      <c r="AR9" s="42">
        <f t="shared" si="2"/>
        <v>0</v>
      </c>
      <c r="AS9" s="31"/>
      <c r="AT9" s="42">
        <f t="shared" si="10"/>
        <v>0</v>
      </c>
      <c r="AU9" s="45">
        <f t="shared" si="11"/>
        <v>0</v>
      </c>
      <c r="AV9" s="42">
        <f t="shared" si="12"/>
        <v>3.5720000000000001</v>
      </c>
      <c r="AW9" s="42">
        <f t="shared" si="3"/>
        <v>16.937943759086188</v>
      </c>
      <c r="AX9" s="46">
        <v>9.9500000000000005E-2</v>
      </c>
      <c r="AY9" s="42">
        <f>AZ9</f>
        <v>18.8</v>
      </c>
      <c r="AZ9" s="37">
        <v>18.8</v>
      </c>
      <c r="BA9" s="37">
        <v>44.99</v>
      </c>
      <c r="BB9" s="44">
        <v>0.58209999999999995</v>
      </c>
      <c r="BC9" s="47"/>
      <c r="BD9" s="42">
        <f t="shared" si="13"/>
        <v>0</v>
      </c>
      <c r="BE9" s="42">
        <f t="shared" si="14"/>
        <v>0</v>
      </c>
    </row>
    <row r="10" spans="1:57" s="29" customFormat="1" ht="87" customHeight="1" x14ac:dyDescent="0.25">
      <c r="A10" s="30">
        <v>9</v>
      </c>
      <c r="B10" s="31"/>
      <c r="C10" s="31"/>
      <c r="D10" s="31" t="s">
        <v>59</v>
      </c>
      <c r="E10" s="31"/>
      <c r="F10" s="32" t="s">
        <v>60</v>
      </c>
      <c r="G10" s="32" t="s">
        <v>87</v>
      </c>
      <c r="H10" s="32" t="s">
        <v>88</v>
      </c>
      <c r="I10" s="32" t="s">
        <v>88</v>
      </c>
      <c r="J10" s="32" t="s">
        <v>89</v>
      </c>
      <c r="K10" s="32" t="s">
        <v>93</v>
      </c>
      <c r="L10" s="32" t="s">
        <v>91</v>
      </c>
      <c r="M10" s="31"/>
      <c r="N10" s="31" t="s">
        <v>94</v>
      </c>
      <c r="O10" s="31"/>
      <c r="P10" s="31" t="s">
        <v>9</v>
      </c>
      <c r="Q10" s="33">
        <v>78</v>
      </c>
      <c r="R10" s="34">
        <v>8</v>
      </c>
      <c r="S10" s="35">
        <v>9.75</v>
      </c>
      <c r="T10" s="36">
        <f t="shared" si="0"/>
        <v>9.75</v>
      </c>
      <c r="U10" s="37"/>
      <c r="V10" s="31" t="s">
        <v>8</v>
      </c>
      <c r="W10" s="38">
        <v>45</v>
      </c>
      <c r="X10" s="38">
        <v>40</v>
      </c>
      <c r="Y10" s="38">
        <v>28</v>
      </c>
      <c r="Z10" s="34">
        <v>5.09</v>
      </c>
      <c r="AA10" s="47">
        <v>2</v>
      </c>
      <c r="AB10" s="40">
        <f t="shared" si="5"/>
        <v>5.04E-2</v>
      </c>
      <c r="AC10" s="41">
        <v>2600</v>
      </c>
      <c r="AD10" s="31">
        <v>3300</v>
      </c>
      <c r="AE10" s="42">
        <f t="shared" si="6"/>
        <v>1.2692307692307692</v>
      </c>
      <c r="AF10" s="43" t="s">
        <v>67</v>
      </c>
      <c r="AG10" s="44">
        <v>0.42799999999999999</v>
      </c>
      <c r="AH10" s="42">
        <f t="shared" si="15"/>
        <v>4.173</v>
      </c>
      <c r="AI10" s="42">
        <f t="shared" si="1"/>
        <v>15.19223076923077</v>
      </c>
      <c r="AJ10" s="44">
        <v>0.01</v>
      </c>
      <c r="AK10" s="42">
        <f t="shared" si="7"/>
        <v>0.22190000000000001</v>
      </c>
      <c r="AL10" s="44">
        <v>0.1</v>
      </c>
      <c r="AM10" s="42">
        <f t="shared" si="8"/>
        <v>2.2190000000000003</v>
      </c>
      <c r="AN10" s="44">
        <v>0.08</v>
      </c>
      <c r="AO10" s="42">
        <f t="shared" si="9"/>
        <v>1.7752000000000001</v>
      </c>
      <c r="AP10" s="31"/>
      <c r="AQ10" s="42">
        <f t="shared" si="2"/>
        <v>0</v>
      </c>
      <c r="AR10" s="42">
        <f t="shared" si="2"/>
        <v>0</v>
      </c>
      <c r="AS10" s="31"/>
      <c r="AT10" s="42">
        <f t="shared" si="10"/>
        <v>0</v>
      </c>
      <c r="AU10" s="45">
        <f t="shared" si="11"/>
        <v>0</v>
      </c>
      <c r="AV10" s="42">
        <f t="shared" si="12"/>
        <v>4.2161000000000008</v>
      </c>
      <c r="AW10" s="42">
        <f t="shared" si="3"/>
        <v>19.408330769230773</v>
      </c>
      <c r="AX10" s="46">
        <v>0.12529999999999999</v>
      </c>
      <c r="AY10" s="42">
        <f>AZ10</f>
        <v>22.19</v>
      </c>
      <c r="AZ10" s="37">
        <v>22.19</v>
      </c>
      <c r="BA10" s="37">
        <v>54.99</v>
      </c>
      <c r="BB10" s="44">
        <v>0.59650000000000003</v>
      </c>
      <c r="BC10" s="47"/>
      <c r="BD10" s="42">
        <f t="shared" si="13"/>
        <v>0</v>
      </c>
      <c r="BE10" s="42">
        <f t="shared" si="14"/>
        <v>0</v>
      </c>
    </row>
  </sheetData>
  <protectedRanges>
    <protectedRange sqref="AV2:AY10 A2:E10 AT3:AT10 Z2:AR10 M2:V10 BA2:BC10" name="Range1"/>
    <protectedRange sqref="AU2:AU10" name="Range1_1"/>
    <protectedRange sqref="F2:G4 F5:F10" name="Range1_2"/>
    <protectedRange sqref="H2:J4" name="Range1_3"/>
    <protectedRange sqref="K2:L4" name="Range1_4"/>
    <protectedRange sqref="W2:Y10" name="Range1_5"/>
    <protectedRange sqref="G5" name="Range1_6"/>
    <protectedRange sqref="G6" name="Range1_7"/>
    <protectedRange sqref="G7" name="Range1_8"/>
    <protectedRange sqref="H5:J7" name="Range1_9"/>
    <protectedRange sqref="K5:L7" name="Range1_10"/>
    <protectedRange sqref="G8:G10" name="Range1_11"/>
    <protectedRange sqref="H8:L10" name="Range1_12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2025-08-06T07:16:52Z</dcterms:modified>
</cp:coreProperties>
</file>