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9" i="1" l="1"/>
  <c r="BB9" i="1"/>
  <c r="AV9" i="1"/>
  <c r="AS9" i="1"/>
  <c r="AQ9" i="1"/>
  <c r="AO9" i="1"/>
  <c r="AM9" i="1"/>
  <c r="AH9" i="1"/>
  <c r="AA9" i="1"/>
  <c r="AC9" i="1" s="1"/>
  <c r="AE9" i="1" s="1"/>
  <c r="BE8" i="1"/>
  <c r="BB8" i="1"/>
  <c r="AV8" i="1"/>
  <c r="AS8" i="1"/>
  <c r="AQ8" i="1"/>
  <c r="AO8" i="1"/>
  <c r="AM8" i="1"/>
  <c r="AH8" i="1"/>
  <c r="AA8" i="1"/>
  <c r="AC8" i="1" s="1"/>
  <c r="AE8" i="1" s="1"/>
  <c r="AI8" i="1" s="1"/>
  <c r="AK8" i="1" s="1"/>
  <c r="BE7" i="1"/>
  <c r="BB7" i="1"/>
  <c r="AV7" i="1"/>
  <c r="AS7" i="1"/>
  <c r="AQ7" i="1"/>
  <c r="AO7" i="1"/>
  <c r="AM7" i="1"/>
  <c r="AH7" i="1"/>
  <c r="AA7" i="1"/>
  <c r="AC7" i="1" s="1"/>
  <c r="AE7" i="1" s="1"/>
  <c r="AI7" i="1" s="1"/>
  <c r="AK7" i="1" s="1"/>
  <c r="BE6" i="1"/>
  <c r="BB6" i="1"/>
  <c r="AV6" i="1"/>
  <c r="AS6" i="1"/>
  <c r="AQ6" i="1"/>
  <c r="AO6" i="1"/>
  <c r="AM6" i="1"/>
  <c r="AH6" i="1"/>
  <c r="AA6" i="1"/>
  <c r="AC6" i="1" s="1"/>
  <c r="AE6" i="1" s="1"/>
  <c r="BE5" i="1"/>
  <c r="BB5" i="1"/>
  <c r="AV5" i="1"/>
  <c r="AS5" i="1"/>
  <c r="AQ5" i="1"/>
  <c r="AO5" i="1"/>
  <c r="AM5" i="1"/>
  <c r="AH5" i="1"/>
  <c r="AA5" i="1"/>
  <c r="AC5" i="1" s="1"/>
  <c r="AE5" i="1" s="1"/>
  <c r="AI5" i="1" s="1"/>
  <c r="AK5" i="1" s="1"/>
  <c r="BE4" i="1"/>
  <c r="BB4" i="1"/>
  <c r="AV4" i="1"/>
  <c r="AS4" i="1"/>
  <c r="AQ4" i="1"/>
  <c r="AO4" i="1"/>
  <c r="AM4" i="1"/>
  <c r="AH4" i="1"/>
  <c r="AA4" i="1"/>
  <c r="AC4" i="1" s="1"/>
  <c r="AE4" i="1" s="1"/>
  <c r="AI4" i="1" s="1"/>
  <c r="AK4" i="1" s="1"/>
  <c r="BE3" i="1"/>
  <c r="BB3" i="1"/>
  <c r="AV3" i="1"/>
  <c r="AS3" i="1"/>
  <c r="AQ3" i="1"/>
  <c r="AO3" i="1"/>
  <c r="AM3" i="1"/>
  <c r="AH3" i="1"/>
  <c r="AA3" i="1"/>
  <c r="AC3" i="1" s="1"/>
  <c r="AE3" i="1" s="1"/>
  <c r="BE2" i="1"/>
  <c r="BB2" i="1"/>
  <c r="AV2" i="1"/>
  <c r="AS2" i="1"/>
  <c r="AQ2" i="1"/>
  <c r="AO2" i="1"/>
  <c r="AM2" i="1"/>
  <c r="AH2" i="1"/>
  <c r="AA2" i="1"/>
  <c r="AC2" i="1" s="1"/>
  <c r="AE2" i="1" s="1"/>
  <c r="AW3" i="1" l="1"/>
  <c r="AW4" i="1"/>
  <c r="AI3" i="1"/>
  <c r="AK3" i="1" s="1"/>
  <c r="AI9" i="1"/>
  <c r="AK9" i="1" s="1"/>
  <c r="AW2" i="1"/>
  <c r="AI6" i="1"/>
  <c r="AK6" i="1" s="1"/>
  <c r="AW7" i="1"/>
  <c r="AX7" i="1" s="1"/>
  <c r="AW9" i="1"/>
  <c r="AI2" i="1"/>
  <c r="AK2" i="1" s="1"/>
  <c r="AX2" i="1" s="1"/>
  <c r="AW5" i="1"/>
  <c r="AX5" i="1" s="1"/>
  <c r="AW6" i="1"/>
  <c r="AW8" i="1"/>
  <c r="AX8" i="1" s="1"/>
  <c r="AX3" i="1"/>
  <c r="AX4" i="1"/>
  <c r="BD2" i="1"/>
  <c r="AY2" i="1"/>
  <c r="AX6" i="1" l="1"/>
  <c r="AX9" i="1"/>
  <c r="BD9" i="1"/>
  <c r="AY9" i="1"/>
  <c r="BD5" i="1"/>
  <c r="AY5" i="1"/>
  <c r="AY4" i="1"/>
  <c r="BD4" i="1"/>
  <c r="AY8" i="1"/>
  <c r="BD8" i="1"/>
  <c r="AY7" i="1"/>
  <c r="BD7" i="1"/>
  <c r="AY3" i="1"/>
  <c r="BD3" i="1"/>
  <c r="BD6" i="1" l="1"/>
  <c r="AY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M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O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S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W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<sst xmlns="http://schemas.openxmlformats.org/spreadsheetml/2006/main" count="185" uniqueCount="108">
  <si>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</si>
  <si>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</si>
  <si>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</si>
  <si>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</si>
  <si>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</si>
  <si>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</si>
  <si>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</si>
  <si>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</si>
  <si>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</si>
  <si>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</si>
  <si>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</si>
  <si>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</si>
  <si>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</si>
  <si>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</si>
  <si>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</si>
  <si>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</si>
  <si>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</si>
  <si>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</si>
  <si>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</si>
  <si>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</si>
  <si>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</si>
  <si>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</si>
  <si>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</si>
  <si>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</si>
  <si>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</si>
  <si>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</si>
  <si>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</si>
  <si>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</si>
  <si>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</si>
  <si>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</si>
  <si>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</si>
  <si>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</si>
  <si>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</si>
  <si>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</si>
  <si>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</si>
  <si>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</si>
  <si>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</si>
  <si>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</si>
  <si>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</si>
  <si>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</si>
  <si>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</si>
  <si>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</si>
  <si>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</si>
  <si>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</si>
  <si>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</si>
  <si>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</si>
  <si>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</si>
  <si>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</si>
  <si>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</si>
  <si>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</si>
  <si>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</si>
  <si>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</si>
  <si>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</si>
  <si>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</si>
  <si>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</si>
  <si>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</si>
  <si>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</si>
  <si>
    <t>Beautyrest</t>
  </si>
  <si>
    <t>Beautyrest 5.5%</t>
  </si>
  <si>
    <t>WINDOW PANEL</t>
  </si>
  <si>
    <t xml:space="preserve"> Walton Herringbone</t>
  </si>
  <si>
    <t>100% Polyester Window Panel</t>
    <phoneticPr fontId="1" type="noConversion"/>
  </si>
  <si>
    <t>170gsm</t>
    <phoneticPr fontId="1" type="noConversion"/>
  </si>
  <si>
    <r>
      <t>170gsm Catinic dye chenille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</rPr>
      <t>face: 100% polyester, liner: 100% polyester with rayon flocking</t>
    </r>
    <phoneticPr fontId="1" type="noConversion"/>
  </si>
  <si>
    <t>100% polyester</t>
  </si>
  <si>
    <t>Total Blackout</t>
  </si>
  <si>
    <t>2x52"x84", Grommet</t>
  </si>
  <si>
    <t>LINEN</t>
  </si>
  <si>
    <t>BR40-5307</t>
    <phoneticPr fontId="8" type="noConversion"/>
  </si>
  <si>
    <t>Pair</t>
  </si>
  <si>
    <t>Normal</t>
  </si>
  <si>
    <t>6303.92.2010</t>
  </si>
  <si>
    <t>0</t>
    <phoneticPr fontId="1" type="noConversion"/>
  </si>
  <si>
    <t>100% Polyester Window Panel</t>
    <phoneticPr fontId="1" type="noConversion"/>
  </si>
  <si>
    <t>170gsm</t>
    <phoneticPr fontId="1" type="noConversion"/>
  </si>
  <si>
    <r>
      <t>170gsm Catinic dye chenille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</rPr>
      <t>face: 100% polyester, liner: 100% polyester with rayon flocking</t>
    </r>
    <phoneticPr fontId="1" type="noConversion"/>
  </si>
  <si>
    <t>2x52"x96", Grommet</t>
  </si>
  <si>
    <t>BR40-5308</t>
  </si>
  <si>
    <t>0</t>
    <phoneticPr fontId="1" type="noConversion"/>
  </si>
  <si>
    <t>Providence</t>
  </si>
  <si>
    <t>100% Polyester Window Panel</t>
    <phoneticPr fontId="1" type="noConversion"/>
  </si>
  <si>
    <t>195gsm, yarn dyed</t>
    <phoneticPr fontId="1" type="noConversion"/>
  </si>
  <si>
    <r>
      <t>195gsm yarn dye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</rPr>
      <t>face: 100% polyester, liner: 100% polyester with rayon flocking</t>
    </r>
    <phoneticPr fontId="1" type="noConversion"/>
  </si>
  <si>
    <t>Linen</t>
  </si>
  <si>
    <t>BR40-5309</t>
  </si>
  <si>
    <t>0</t>
    <phoneticPr fontId="1" type="noConversion"/>
  </si>
  <si>
    <t>100% Polyester Window Panel</t>
    <phoneticPr fontId="1" type="noConversion"/>
  </si>
  <si>
    <t>195gsm, yarn dyed</t>
    <phoneticPr fontId="1" type="noConversion"/>
  </si>
  <si>
    <r>
      <t>195gsm yarn dye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</rPr>
      <t>face: 100% polyester, liner: 100% polyester with rayon flocking</t>
    </r>
    <phoneticPr fontId="1" type="noConversion"/>
  </si>
  <si>
    <t>BR40-5310</t>
  </si>
  <si>
    <t>Cordova</t>
  </si>
  <si>
    <t>100% Polyester Window Panel</t>
    <phoneticPr fontId="1" type="noConversion"/>
  </si>
  <si>
    <t>230gsm, piece dyed</t>
    <phoneticPr fontId="1" type="noConversion"/>
  </si>
  <si>
    <t>230gsm piece dye chenille, with TBO liner / face: 100% polyester, liner: 100% polyester with rayon flocking</t>
    <phoneticPr fontId="1" type="noConversion"/>
  </si>
  <si>
    <t>OLIVE</t>
  </si>
  <si>
    <t>BR40-5311</t>
  </si>
  <si>
    <t>230gsm piece dye chenille, with TBO liner / face: 100% polyester, liner: 100% polyester with rayon flocking</t>
    <phoneticPr fontId="1" type="noConversion"/>
  </si>
  <si>
    <t>BR40-5312</t>
  </si>
  <si>
    <t>Irvington</t>
  </si>
  <si>
    <t>100% Polyester Window Panel</t>
    <phoneticPr fontId="1" type="noConversion"/>
  </si>
  <si>
    <t>240gsm</t>
    <phoneticPr fontId="1" type="noConversion"/>
  </si>
  <si>
    <t>240gsm, with TBO liner / face: 100% polyester, liner: 100% polyester with rayon flocking</t>
    <phoneticPr fontId="1" type="noConversion"/>
  </si>
  <si>
    <t>Netural</t>
  </si>
  <si>
    <t>BR40-5313</t>
  </si>
  <si>
    <t>0</t>
    <phoneticPr fontId="1" type="noConversion"/>
  </si>
  <si>
    <t>240gsm</t>
    <phoneticPr fontId="1" type="noConversion"/>
  </si>
  <si>
    <t>240gsm, with TBO liner / face: 100% polyester, liner: 100% polyester with rayon flocking</t>
    <phoneticPr fontId="1" type="noConversion"/>
  </si>
  <si>
    <t>BR40-5314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</si>
</sst>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#,##0.0"/>
    <numFmt numFmtId="180" formatCode="[$$-409]#,##0.00"/>
    <numFmt numFmtId="181" formatCode="0.000000"/>
    <numFmt numFmtId="182" formatCode="[$$-481]#,##0.00_);[Red]\([$$-481]#,##0.00\)"/>
    <numFmt numFmtId="183" formatCode="0.0%"/>
  </numFmts>
  <fonts count="9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7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2" fillId="0" borderId="2" xfId="1" applyBorder="1"/>
    <xf numFmtId="0" fontId="5" fillId="0" borderId="2" xfId="0" applyFont="1" applyBorder="1" applyAlignment="1">
      <alignment horizontal="center" vertical="center"/>
    </xf>
    <xf numFmtId="180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81" fontId="0" fillId="8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8" borderId="2" xfId="0" applyNumberFormat="1" applyFill="1" applyBorder="1" applyAlignment="1">
      <alignment wrapText="1"/>
    </xf>
    <xf numFmtId="176" fontId="0" fillId="8" borderId="2" xfId="0" applyNumberFormat="1" applyFill="1" applyBorder="1" applyAlignment="1">
      <alignment wrapText="1"/>
    </xf>
    <xf numFmtId="182" fontId="0" fillId="0" borderId="2" xfId="0" applyNumberFormat="1" applyBorder="1"/>
    <xf numFmtId="183" fontId="0" fillId="0" borderId="2" xfId="0" applyNumberFormat="1" applyBorder="1"/>
    <xf numFmtId="4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8" borderId="2" xfId="3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180" fontId="2" fillId="0" borderId="2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7" fontId="2" fillId="0" borderId="2" xfId="0" applyNumberFormat="1" applyFont="1" applyBorder="1" applyAlignment="1">
      <alignment wrapText="1"/>
    </xf>
    <xf numFmtId="181" fontId="2" fillId="8" borderId="2" xfId="0" applyNumberFormat="1" applyFont="1" applyFill="1" applyBorder="1" applyAlignment="1">
      <alignment wrapText="1"/>
    </xf>
    <xf numFmtId="1" fontId="2" fillId="0" borderId="2" xfId="0" applyNumberFormat="1" applyFont="1" applyBorder="1"/>
    <xf numFmtId="1" fontId="2" fillId="8" borderId="2" xfId="0" applyNumberFormat="1" applyFont="1" applyFill="1" applyBorder="1" applyAlignment="1">
      <alignment wrapText="1"/>
    </xf>
    <xf numFmtId="176" fontId="2" fillId="8" borderId="2" xfId="0" applyNumberFormat="1" applyFont="1" applyFill="1" applyBorder="1" applyAlignment="1">
      <alignment wrapText="1"/>
    </xf>
    <xf numFmtId="182" fontId="2" fillId="0" borderId="2" xfId="0" applyNumberFormat="1" applyFont="1" applyBorder="1"/>
    <xf numFmtId="10" fontId="2" fillId="0" borderId="2" xfId="0" applyNumberFormat="1" applyFont="1" applyBorder="1" applyAlignment="1">
      <alignment wrapText="1"/>
    </xf>
    <xf numFmtId="10" fontId="2" fillId="8" borderId="2" xfId="3" applyNumberFormat="1" applyFont="1" applyFill="1" applyBorder="1" applyAlignment="1">
      <alignment wrapText="1"/>
    </xf>
    <xf numFmtId="176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176" fontId="2" fillId="8" borderId="2" xfId="3" applyNumberFormat="1" applyFont="1" applyFill="1" applyBorder="1" applyAlignment="1">
      <alignment wrapText="1"/>
    </xf>
    <xf numFmtId="49" fontId="2" fillId="0" borderId="2" xfId="0" applyNumberFormat="1" applyFont="1" applyBorder="1"/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Canada%20walton%20providence%20cordova%20Irvington%20commitment%208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9"/>
  <sheetViews>
    <sheetView tabSelected="1" workbookViewId="0">
      <selection activeCell="G17" sqref="G17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5.140625" style="1" customWidth="1"/>
    <col min="5" max="5" width="16.85546875" style="1" customWidth="1"/>
    <col min="6" max="6" width="16.140625" style="1" customWidth="1"/>
    <col min="7" max="7" width="18.85546875" style="1" customWidth="1"/>
    <col min="8" max="8" width="33.7109375" style="1" customWidth="1"/>
    <col min="9" max="9" width="20.140625" style="1" customWidth="1"/>
    <col min="10" max="10" width="53.28515625" style="1" customWidth="1"/>
    <col min="11" max="11" width="14.42578125" style="4" customWidth="1"/>
    <col min="12" max="12" width="14.7109375" style="1" customWidth="1"/>
    <col min="13" max="13" width="20.42578125" style="1" customWidth="1"/>
    <col min="14" max="14" width="7.85546875" style="1" customWidth="1"/>
    <col min="15" max="15" width="6.85546875" style="1" customWidth="1"/>
    <col min="16" max="18" width="8.85546875" style="1" customWidth="1"/>
    <col min="19" max="19" width="9.85546875" style="5" customWidth="1"/>
    <col min="20" max="20" width="11.140625" style="9" customWidth="1"/>
    <col min="21" max="21" width="9.42578125" style="1" customWidth="1"/>
    <col min="22" max="22" width="11" style="6" customWidth="1"/>
    <col min="23" max="23" width="13.140625" style="6" customWidth="1"/>
    <col min="24" max="24" width="11.140625" style="6" customWidth="1"/>
    <col min="25" max="25" width="12.85546875" style="6" customWidth="1"/>
    <col min="26" max="26" width="9.42578125" style="7" customWidth="1"/>
    <col min="27" max="27" width="13" style="8" customWidth="1"/>
    <col min="28" max="28" width="13" style="7" customWidth="1"/>
    <col min="29" max="29" width="14.140625" style="7" customWidth="1"/>
    <col min="30" max="30" width="13.85546875" style="1" customWidth="1"/>
    <col min="31" max="31" width="13.85546875" style="9" customWidth="1"/>
    <col min="32" max="32" width="14.5703125" style="1" customWidth="1"/>
    <col min="33" max="33" width="8.42578125" style="10" customWidth="1"/>
    <col min="34" max="34" width="12.42578125" style="9" customWidth="1"/>
    <col min="35" max="35" width="8.85546875" style="9" customWidth="1"/>
    <col min="36" max="36" width="8.85546875" style="11" customWidth="1"/>
    <col min="37" max="37" width="8.85546875" style="9" customWidth="1"/>
    <col min="38" max="38" width="7.85546875" style="10" customWidth="1"/>
    <col min="39" max="39" width="7.5703125" style="9" customWidth="1"/>
    <col min="40" max="40" width="12.5703125" style="10" customWidth="1"/>
    <col min="41" max="41" width="8.5703125" style="9" customWidth="1"/>
    <col min="42" max="42" width="11.5703125" style="10" customWidth="1"/>
    <col min="43" max="43" width="10.85546875" style="9" customWidth="1"/>
    <col min="44" max="44" width="11.5703125" style="10" customWidth="1"/>
    <col min="45" max="46" width="10.85546875" style="9" customWidth="1"/>
    <col min="47" max="47" width="8.28515625" style="10" customWidth="1"/>
    <col min="48" max="48" width="10.85546875" style="9" customWidth="1"/>
    <col min="49" max="49" width="9.5703125" style="9" customWidth="1"/>
    <col min="50" max="50" width="11.85546875" style="9" customWidth="1"/>
    <col min="51" max="51" width="11.140625" style="10" customWidth="1"/>
    <col min="52" max="52" width="11.42578125" style="9" customWidth="1"/>
    <col min="53" max="53" width="8.7109375" style="9" customWidth="1"/>
    <col min="54" max="54" width="12.140625" style="10" customWidth="1"/>
    <col min="55" max="55" width="12.140625" style="7" customWidth="1"/>
    <col min="56" max="57" width="12.140625" style="9" customWidth="1"/>
    <col min="58" max="16384" width="9.140625" style="1"/>
  </cols>
  <sheetData>
    <row r="1" spans="1:57" ht="63.6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3" t="s">
        <v>11</v>
      </c>
      <c r="M1" s="16" t="s">
        <v>12</v>
      </c>
      <c r="N1" s="16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2" t="s">
        <v>25</v>
      </c>
      <c r="AA1" s="23" t="s">
        <v>26</v>
      </c>
      <c r="AB1" s="24" t="s">
        <v>27</v>
      </c>
      <c r="AC1" s="25" t="s">
        <v>28</v>
      </c>
      <c r="AD1" s="12" t="s">
        <v>29</v>
      </c>
      <c r="AE1" s="26" t="s">
        <v>30</v>
      </c>
      <c r="AF1" s="12" t="s">
        <v>31</v>
      </c>
      <c r="AG1" s="27" t="s">
        <v>32</v>
      </c>
      <c r="AH1" s="26" t="s">
        <v>33</v>
      </c>
      <c r="AI1" s="26" t="s">
        <v>34</v>
      </c>
      <c r="AJ1" s="28" t="s">
        <v>35</v>
      </c>
      <c r="AK1" s="26" t="s">
        <v>36</v>
      </c>
      <c r="AL1" s="27" t="s">
        <v>37</v>
      </c>
      <c r="AM1" s="26" t="s">
        <v>38</v>
      </c>
      <c r="AN1" s="27" t="s">
        <v>39</v>
      </c>
      <c r="AO1" s="26" t="s">
        <v>40</v>
      </c>
      <c r="AP1" s="27" t="s">
        <v>41</v>
      </c>
      <c r="AQ1" s="26" t="s">
        <v>42</v>
      </c>
      <c r="AR1" s="27" t="s">
        <v>43</v>
      </c>
      <c r="AS1" s="26" t="s">
        <v>44</v>
      </c>
      <c r="AT1" s="29" t="s">
        <v>45</v>
      </c>
      <c r="AU1" s="27" t="s">
        <v>46</v>
      </c>
      <c r="AV1" s="26" t="s">
        <v>47</v>
      </c>
      <c r="AW1" s="26" t="s">
        <v>48</v>
      </c>
      <c r="AX1" s="30" t="s">
        <v>49</v>
      </c>
      <c r="AY1" s="31" t="s">
        <v>50</v>
      </c>
      <c r="AZ1" s="32" t="s">
        <v>51</v>
      </c>
      <c r="BA1" s="33" t="s">
        <v>52</v>
      </c>
      <c r="BB1" s="31" t="s">
        <v>53</v>
      </c>
      <c r="BC1" s="22" t="s">
        <v>54</v>
      </c>
      <c r="BD1" s="26" t="s">
        <v>55</v>
      </c>
      <c r="BE1" s="26" t="s">
        <v>56</v>
      </c>
    </row>
    <row r="2" spans="1:57" ht="14.45" customHeight="1" x14ac:dyDescent="0.25">
      <c r="A2" s="35">
        <v>1</v>
      </c>
      <c r="B2" s="34"/>
      <c r="C2" s="34"/>
      <c r="D2" s="36" t="s">
        <v>57</v>
      </c>
      <c r="E2" s="36" t="s">
        <v>58</v>
      </c>
      <c r="F2" s="36" t="s">
        <v>59</v>
      </c>
      <c r="G2" s="36" t="s">
        <v>60</v>
      </c>
      <c r="H2" s="37" t="s">
        <v>61</v>
      </c>
      <c r="I2" s="37" t="s">
        <v>62</v>
      </c>
      <c r="J2" s="37" t="s">
        <v>63</v>
      </c>
      <c r="K2" s="38" t="s">
        <v>64</v>
      </c>
      <c r="L2" s="36" t="s">
        <v>65</v>
      </c>
      <c r="M2" s="36" t="s">
        <v>66</v>
      </c>
      <c r="N2" s="37" t="s">
        <v>67</v>
      </c>
      <c r="O2" s="39" t="s">
        <v>68</v>
      </c>
      <c r="P2" s="36"/>
      <c r="Q2" s="36"/>
      <c r="R2" s="34" t="s">
        <v>69</v>
      </c>
      <c r="S2" s="40">
        <v>9.5</v>
      </c>
      <c r="T2" s="41">
        <v>9.69</v>
      </c>
      <c r="U2" s="34" t="s">
        <v>70</v>
      </c>
      <c r="V2" s="42">
        <v>73</v>
      </c>
      <c r="W2" s="42">
        <v>39</v>
      </c>
      <c r="X2" s="42">
        <v>26</v>
      </c>
      <c r="Y2" s="42">
        <v>10.5</v>
      </c>
      <c r="Z2" s="43">
        <v>6</v>
      </c>
      <c r="AA2" s="44">
        <f t="shared" ref="AA2:AA9" si="0">IF(V2="","",V2*W2*X2/1000000)</f>
        <v>7.4022000000000004E-2</v>
      </c>
      <c r="AB2" s="45">
        <v>67</v>
      </c>
      <c r="AC2" s="46">
        <f>IF(Z2="","",AB2/AA2*Z2)</f>
        <v>5430.8178649590664</v>
      </c>
      <c r="AD2" s="34">
        <v>5400</v>
      </c>
      <c r="AE2" s="47">
        <f>IF(ISERROR(AD2/AC2),"",AD2/AC2)</f>
        <v>0.99432537313432834</v>
      </c>
      <c r="AF2" s="48" t="s">
        <v>71</v>
      </c>
      <c r="AG2" s="49">
        <v>0.188</v>
      </c>
      <c r="AH2" s="47">
        <f t="shared" ref="AH2:AH9" si="1">IF(ISERROR(T2*AG2),"",T2*AG2)</f>
        <v>1.82172</v>
      </c>
      <c r="AI2" s="47">
        <f>IF(ISERROR(T2+AE2+AH2),"",T2+AE2+AH2)</f>
        <v>12.506045373134327</v>
      </c>
      <c r="AJ2" s="50">
        <v>1.38</v>
      </c>
      <c r="AK2" s="47">
        <f>IF(ISERROR(AI2*AJ2),"",AI2*AJ2)</f>
        <v>17.258342614925372</v>
      </c>
      <c r="AL2" s="51">
        <v>5.5E-2</v>
      </c>
      <c r="AM2" s="47">
        <f>IF(ISERROR(AZ2*AL2),"",AZ2*AL2)</f>
        <v>1.4025000000000001</v>
      </c>
      <c r="AN2" s="51">
        <v>0</v>
      </c>
      <c r="AO2" s="47">
        <f>IF(ISERROR(T2*AN2),"",T2*AN2)</f>
        <v>0</v>
      </c>
      <c r="AP2" s="51">
        <v>0</v>
      </c>
      <c r="AQ2" s="47">
        <f>IF(ISERROR(AZ2*AP2),"",AZ2*AP2)</f>
        <v>0</v>
      </c>
      <c r="AR2" s="51">
        <v>0.08</v>
      </c>
      <c r="AS2" s="47">
        <f>IF(ISERROR(AZ2*AR2),"",AZ2*AR2)</f>
        <v>2.04</v>
      </c>
      <c r="AT2" s="52" t="s">
        <v>72</v>
      </c>
      <c r="AU2" s="51">
        <v>0</v>
      </c>
      <c r="AV2" s="47">
        <f>IF(ISERROR(AZ2*AU2),"",AZ2*AU2)</f>
        <v>0</v>
      </c>
      <c r="AW2" s="47">
        <f>IF(ISERROR(AM2+AO2+AQ2+AS2+AV2),"",AM2+AO2+AQ2+AS2+AV2)</f>
        <v>3.4424999999999999</v>
      </c>
      <c r="AX2" s="47">
        <f>IF(ISERROR(AK2+AW2),"",AK2+AW2)</f>
        <v>20.700842614925371</v>
      </c>
      <c r="AY2" s="53">
        <f>IF(ISERROR((AZ2-AX2)/AZ2),"",(AZ2-AX2)/AZ2)</f>
        <v>0.18820225039508351</v>
      </c>
      <c r="AZ2" s="54">
        <v>25.5</v>
      </c>
      <c r="BA2" s="54">
        <v>0</v>
      </c>
      <c r="BB2" s="53" t="str">
        <f>IF(ISERROR((BA2-AZ2)/BA2),"",(BA2-AZ2)/BA2)</f>
        <v/>
      </c>
      <c r="BC2" s="55">
        <v>504</v>
      </c>
      <c r="BD2" s="56">
        <f>IF(ISERROR(AX2*BC2),"",AX2*BC2)</f>
        <v>10433.224677922386</v>
      </c>
      <c r="BE2" s="56">
        <f>IF(ISERROR(AZ2*BC2),"",AZ2*BC2)</f>
        <v>12852</v>
      </c>
    </row>
    <row r="3" spans="1:57" ht="14.45" customHeight="1" x14ac:dyDescent="0.25">
      <c r="A3" s="35">
        <v>2</v>
      </c>
      <c r="B3" s="34"/>
      <c r="C3" s="34"/>
      <c r="D3" s="36" t="s">
        <v>57</v>
      </c>
      <c r="E3" s="36" t="s">
        <v>58</v>
      </c>
      <c r="F3" s="36" t="s">
        <v>59</v>
      </c>
      <c r="G3" s="36" t="s">
        <v>60</v>
      </c>
      <c r="H3" s="37" t="s">
        <v>73</v>
      </c>
      <c r="I3" s="37" t="s">
        <v>74</v>
      </c>
      <c r="J3" s="37" t="s">
        <v>75</v>
      </c>
      <c r="K3" s="38" t="s">
        <v>64</v>
      </c>
      <c r="L3" s="36" t="s">
        <v>65</v>
      </c>
      <c r="M3" s="36" t="s">
        <v>76</v>
      </c>
      <c r="N3" s="37" t="s">
        <v>67</v>
      </c>
      <c r="O3" s="39" t="s">
        <v>77</v>
      </c>
      <c r="P3" s="36"/>
      <c r="Q3" s="36"/>
      <c r="R3" s="34" t="s">
        <v>69</v>
      </c>
      <c r="S3" s="40">
        <v>10.47</v>
      </c>
      <c r="T3" s="41">
        <v>10.69</v>
      </c>
      <c r="U3" s="34" t="s">
        <v>70</v>
      </c>
      <c r="V3" s="42">
        <v>73</v>
      </c>
      <c r="W3" s="42">
        <v>39</v>
      </c>
      <c r="X3" s="42">
        <v>32</v>
      </c>
      <c r="Y3" s="42">
        <v>12</v>
      </c>
      <c r="Z3" s="43">
        <v>6</v>
      </c>
      <c r="AA3" s="44">
        <f t="shared" si="0"/>
        <v>9.1104000000000004E-2</v>
      </c>
      <c r="AB3" s="45">
        <v>67</v>
      </c>
      <c r="AC3" s="46">
        <f t="shared" ref="AC3:AC9" si="2">IF(Z3="","",AB3/AA3*Z3)</f>
        <v>4412.5395152792407</v>
      </c>
      <c r="AD3" s="34">
        <v>5400</v>
      </c>
      <c r="AE3" s="47">
        <f t="shared" ref="AE3:AE9" si="3">IF(ISERROR(AD3/AC3),"",AD3/AC3)</f>
        <v>1.2237850746268659</v>
      </c>
      <c r="AF3" s="48" t="s">
        <v>71</v>
      </c>
      <c r="AG3" s="49">
        <v>0.188</v>
      </c>
      <c r="AH3" s="47">
        <f t="shared" si="1"/>
        <v>2.0097199999999997</v>
      </c>
      <c r="AI3" s="47">
        <f>IF(ISERROR(T3+AE3+AH3),"",T3+AE3+AH3)</f>
        <v>13.923505074626865</v>
      </c>
      <c r="AJ3" s="50">
        <v>1.38</v>
      </c>
      <c r="AK3" s="47">
        <f t="shared" ref="AK3:AK9" si="4">IF(ISERROR(AI3*AJ3),"",AI3*AJ3)</f>
        <v>19.214437002985072</v>
      </c>
      <c r="AL3" s="51">
        <v>5.5E-2</v>
      </c>
      <c r="AM3" s="47">
        <f t="shared" ref="AM3:AM9" si="5">IF(ISERROR(AZ3*AL3),"",AZ3*AL3)</f>
        <v>1.6225000000000001</v>
      </c>
      <c r="AN3" s="51">
        <v>0</v>
      </c>
      <c r="AO3" s="47">
        <f t="shared" ref="AO3:AO9" si="6">IF(ISERROR(T3*AN3),"",T3*AN3)</f>
        <v>0</v>
      </c>
      <c r="AP3" s="51">
        <v>0</v>
      </c>
      <c r="AQ3" s="47">
        <f t="shared" ref="AQ3:AQ9" si="7">IF(ISERROR(AZ3*AP3),"",AZ3*AP3)</f>
        <v>0</v>
      </c>
      <c r="AR3" s="51">
        <v>0.08</v>
      </c>
      <c r="AS3" s="47">
        <f t="shared" ref="AS3:AS9" si="8">IF(ISERROR(AZ3*AR3),"",AZ3*AR3)</f>
        <v>2.36</v>
      </c>
      <c r="AT3" s="52" t="s">
        <v>78</v>
      </c>
      <c r="AU3" s="51">
        <v>0</v>
      </c>
      <c r="AV3" s="47">
        <f t="shared" ref="AV3:AV9" si="9">IF(ISERROR(AZ3*AU3),"",AZ3*AU3)</f>
        <v>0</v>
      </c>
      <c r="AW3" s="47">
        <f t="shared" ref="AW3:AW9" si="10">IF(ISERROR(AM3+AO3+AQ3+AS3+AV3),"",AM3+AO3+AQ3+AS3+AV3)</f>
        <v>3.9824999999999999</v>
      </c>
      <c r="AX3" s="47">
        <f t="shared" ref="AX3:AX9" si="11">IF(ISERROR(AK3+AW3),"",AK3+AW3)</f>
        <v>23.196937002985074</v>
      </c>
      <c r="AY3" s="53">
        <f t="shared" ref="AY3:AY9" si="12">IF(ISERROR((AZ3-AX3)/AZ3),"",(AZ3-AX3)/AZ3)</f>
        <v>0.21366315244118395</v>
      </c>
      <c r="AZ3" s="54">
        <v>29.5</v>
      </c>
      <c r="BA3" s="54">
        <v>0</v>
      </c>
      <c r="BB3" s="53" t="str">
        <f t="shared" ref="BB3:BB9" si="13">IF(ISERROR((BA3-AZ3)/BA3),"",(BA3-AZ3)/BA3)</f>
        <v/>
      </c>
      <c r="BC3" s="55">
        <v>300</v>
      </c>
      <c r="BD3" s="56">
        <f t="shared" ref="BD3:BD9" si="14">IF(ISERROR(AX3*BC3),"",AX3*BC3)</f>
        <v>6959.0811008955225</v>
      </c>
      <c r="BE3" s="56">
        <f t="shared" ref="BE3:BE9" si="15">IF(ISERROR(AZ3*BC3),"",AZ3*BC3)</f>
        <v>8850</v>
      </c>
    </row>
    <row r="4" spans="1:57" x14ac:dyDescent="0.25">
      <c r="A4" s="35">
        <v>3</v>
      </c>
      <c r="B4" s="34"/>
      <c r="C4" s="34"/>
      <c r="D4" s="36" t="s">
        <v>57</v>
      </c>
      <c r="E4" s="36" t="s">
        <v>58</v>
      </c>
      <c r="F4" s="36" t="s">
        <v>59</v>
      </c>
      <c r="G4" s="36" t="s">
        <v>79</v>
      </c>
      <c r="H4" s="37" t="s">
        <v>80</v>
      </c>
      <c r="I4" s="37" t="s">
        <v>81</v>
      </c>
      <c r="J4" s="37" t="s">
        <v>82</v>
      </c>
      <c r="K4" s="38" t="s">
        <v>64</v>
      </c>
      <c r="L4" s="36" t="s">
        <v>65</v>
      </c>
      <c r="M4" s="36" t="s">
        <v>66</v>
      </c>
      <c r="N4" s="37" t="s">
        <v>83</v>
      </c>
      <c r="O4" s="39" t="s">
        <v>84</v>
      </c>
      <c r="P4" s="36"/>
      <c r="Q4" s="36"/>
      <c r="R4" s="34" t="s">
        <v>69</v>
      </c>
      <c r="S4" s="40">
        <v>9.73</v>
      </c>
      <c r="T4" s="41">
        <v>9.93</v>
      </c>
      <c r="U4" s="34" t="s">
        <v>70</v>
      </c>
      <c r="V4" s="42">
        <v>73</v>
      </c>
      <c r="W4" s="42">
        <v>39</v>
      </c>
      <c r="X4" s="42">
        <v>30</v>
      </c>
      <c r="Y4" s="42">
        <v>12.5</v>
      </c>
      <c r="Z4" s="43">
        <v>6</v>
      </c>
      <c r="AA4" s="44">
        <f t="shared" si="0"/>
        <v>8.541E-2</v>
      </c>
      <c r="AB4" s="45">
        <v>67</v>
      </c>
      <c r="AC4" s="46">
        <f t="shared" si="2"/>
        <v>4706.708816297858</v>
      </c>
      <c r="AD4" s="34">
        <v>5400</v>
      </c>
      <c r="AE4" s="47">
        <f t="shared" si="3"/>
        <v>1.1472985074626865</v>
      </c>
      <c r="AF4" s="48" t="s">
        <v>71</v>
      </c>
      <c r="AG4" s="49">
        <v>0.188</v>
      </c>
      <c r="AH4" s="47">
        <f t="shared" si="1"/>
        <v>1.8668400000000001</v>
      </c>
      <c r="AI4" s="47">
        <f t="shared" ref="AI4:AI9" si="16">IF(ISERROR(T4+AE4+AH4),"",T4+AE4+AH4)</f>
        <v>12.944138507462686</v>
      </c>
      <c r="AJ4" s="50">
        <v>1.38</v>
      </c>
      <c r="AK4" s="47">
        <f t="shared" si="4"/>
        <v>17.862911140298504</v>
      </c>
      <c r="AL4" s="51">
        <v>5.5E-2</v>
      </c>
      <c r="AM4" s="47">
        <f t="shared" si="5"/>
        <v>1.4025000000000001</v>
      </c>
      <c r="AN4" s="51">
        <v>0</v>
      </c>
      <c r="AO4" s="47">
        <f t="shared" si="6"/>
        <v>0</v>
      </c>
      <c r="AP4" s="51">
        <v>0</v>
      </c>
      <c r="AQ4" s="47">
        <f t="shared" si="7"/>
        <v>0</v>
      </c>
      <c r="AR4" s="51">
        <v>0.08</v>
      </c>
      <c r="AS4" s="47">
        <f t="shared" si="8"/>
        <v>2.04</v>
      </c>
      <c r="AT4" s="52" t="s">
        <v>85</v>
      </c>
      <c r="AU4" s="51">
        <v>0</v>
      </c>
      <c r="AV4" s="47">
        <f t="shared" si="9"/>
        <v>0</v>
      </c>
      <c r="AW4" s="47">
        <f t="shared" si="10"/>
        <v>3.4424999999999999</v>
      </c>
      <c r="AX4" s="47">
        <f t="shared" si="11"/>
        <v>21.305411140298503</v>
      </c>
      <c r="AY4" s="53">
        <f t="shared" si="12"/>
        <v>0.16449368077260773</v>
      </c>
      <c r="AZ4" s="54">
        <v>25.5</v>
      </c>
      <c r="BA4" s="54">
        <v>0</v>
      </c>
      <c r="BB4" s="53" t="str">
        <f t="shared" si="13"/>
        <v/>
      </c>
      <c r="BC4" s="55">
        <v>504</v>
      </c>
      <c r="BD4" s="56">
        <f t="shared" si="14"/>
        <v>10737.927214710446</v>
      </c>
      <c r="BE4" s="56">
        <f t="shared" si="15"/>
        <v>12852</v>
      </c>
    </row>
    <row r="5" spans="1:57" x14ac:dyDescent="0.25">
      <c r="A5" s="35">
        <v>4</v>
      </c>
      <c r="B5" s="34"/>
      <c r="C5" s="34"/>
      <c r="D5" s="36" t="s">
        <v>57</v>
      </c>
      <c r="E5" s="36" t="s">
        <v>58</v>
      </c>
      <c r="F5" s="36" t="s">
        <v>59</v>
      </c>
      <c r="G5" s="36" t="s">
        <v>79</v>
      </c>
      <c r="H5" s="37" t="s">
        <v>86</v>
      </c>
      <c r="I5" s="37" t="s">
        <v>87</v>
      </c>
      <c r="J5" s="37" t="s">
        <v>88</v>
      </c>
      <c r="K5" s="38" t="s">
        <v>64</v>
      </c>
      <c r="L5" s="36" t="s">
        <v>65</v>
      </c>
      <c r="M5" s="36" t="s">
        <v>76</v>
      </c>
      <c r="N5" s="37" t="s">
        <v>83</v>
      </c>
      <c r="O5" s="39" t="s">
        <v>89</v>
      </c>
      <c r="P5" s="36"/>
      <c r="Q5" s="36"/>
      <c r="R5" s="34" t="s">
        <v>69</v>
      </c>
      <c r="S5" s="40">
        <v>10.75</v>
      </c>
      <c r="T5" s="41">
        <v>10.97</v>
      </c>
      <c r="U5" s="34" t="s">
        <v>70</v>
      </c>
      <c r="V5" s="42">
        <v>73</v>
      </c>
      <c r="W5" s="42">
        <v>39</v>
      </c>
      <c r="X5" s="42">
        <v>36</v>
      </c>
      <c r="Y5" s="42">
        <v>14.5</v>
      </c>
      <c r="Z5" s="43">
        <v>6</v>
      </c>
      <c r="AA5" s="44">
        <f t="shared" si="0"/>
        <v>0.102492</v>
      </c>
      <c r="AB5" s="45">
        <v>67</v>
      </c>
      <c r="AC5" s="46">
        <f t="shared" si="2"/>
        <v>3922.2573469148811</v>
      </c>
      <c r="AD5" s="34">
        <v>5400</v>
      </c>
      <c r="AE5" s="47">
        <f t="shared" si="3"/>
        <v>1.3767582089552239</v>
      </c>
      <c r="AF5" s="48" t="s">
        <v>71</v>
      </c>
      <c r="AG5" s="49">
        <v>0.188</v>
      </c>
      <c r="AH5" s="47">
        <f t="shared" si="1"/>
        <v>2.06236</v>
      </c>
      <c r="AI5" s="47">
        <f t="shared" si="16"/>
        <v>14.409118208955224</v>
      </c>
      <c r="AJ5" s="50">
        <v>1.38</v>
      </c>
      <c r="AK5" s="47">
        <f t="shared" si="4"/>
        <v>19.884583128358209</v>
      </c>
      <c r="AL5" s="51">
        <v>5.5E-2</v>
      </c>
      <c r="AM5" s="47">
        <f t="shared" si="5"/>
        <v>1.6225000000000001</v>
      </c>
      <c r="AN5" s="51">
        <v>0</v>
      </c>
      <c r="AO5" s="47">
        <f t="shared" si="6"/>
        <v>0</v>
      </c>
      <c r="AP5" s="51">
        <v>0</v>
      </c>
      <c r="AQ5" s="47">
        <f t="shared" si="7"/>
        <v>0</v>
      </c>
      <c r="AR5" s="51">
        <v>0.08</v>
      </c>
      <c r="AS5" s="47">
        <f t="shared" si="8"/>
        <v>2.36</v>
      </c>
      <c r="AT5" s="52" t="s">
        <v>85</v>
      </c>
      <c r="AU5" s="51">
        <v>0</v>
      </c>
      <c r="AV5" s="47">
        <f t="shared" si="9"/>
        <v>0</v>
      </c>
      <c r="AW5" s="47">
        <f t="shared" si="10"/>
        <v>3.9824999999999999</v>
      </c>
      <c r="AX5" s="47">
        <f t="shared" si="11"/>
        <v>23.86708312835821</v>
      </c>
      <c r="AY5" s="53">
        <f t="shared" si="12"/>
        <v>0.19094633463192506</v>
      </c>
      <c r="AZ5" s="54">
        <v>29.5</v>
      </c>
      <c r="BA5" s="54">
        <v>0</v>
      </c>
      <c r="BB5" s="53" t="str">
        <f t="shared" si="13"/>
        <v/>
      </c>
      <c r="BC5" s="55">
        <v>300</v>
      </c>
      <c r="BD5" s="56">
        <f t="shared" si="14"/>
        <v>7160.1249385074634</v>
      </c>
      <c r="BE5" s="56">
        <f t="shared" si="15"/>
        <v>8850</v>
      </c>
    </row>
    <row r="6" spans="1:57" s="3" customFormat="1" x14ac:dyDescent="0.25">
      <c r="A6" s="58">
        <v>5</v>
      </c>
      <c r="B6" s="57"/>
      <c r="C6" s="57"/>
      <c r="D6" s="36" t="s">
        <v>57</v>
      </c>
      <c r="E6" s="36" t="s">
        <v>58</v>
      </c>
      <c r="F6" s="37" t="s">
        <v>59</v>
      </c>
      <c r="G6" s="37" t="s">
        <v>90</v>
      </c>
      <c r="H6" s="37" t="s">
        <v>91</v>
      </c>
      <c r="I6" s="37" t="s">
        <v>92</v>
      </c>
      <c r="J6" s="37" t="s">
        <v>93</v>
      </c>
      <c r="K6" s="38" t="s">
        <v>64</v>
      </c>
      <c r="L6" s="37" t="s">
        <v>65</v>
      </c>
      <c r="M6" s="37" t="s">
        <v>66</v>
      </c>
      <c r="N6" s="37" t="s">
        <v>94</v>
      </c>
      <c r="O6" s="39" t="s">
        <v>95</v>
      </c>
      <c r="P6" s="37"/>
      <c r="Q6" s="37"/>
      <c r="R6" s="34" t="s">
        <v>69</v>
      </c>
      <c r="S6" s="59">
        <v>10.61</v>
      </c>
      <c r="T6" s="60">
        <v>10.83</v>
      </c>
      <c r="U6" s="57" t="s">
        <v>70</v>
      </c>
      <c r="V6" s="61">
        <v>73</v>
      </c>
      <c r="W6" s="61">
        <v>39</v>
      </c>
      <c r="X6" s="61">
        <v>32</v>
      </c>
      <c r="Y6" s="61">
        <v>14.5</v>
      </c>
      <c r="Z6" s="43">
        <v>6</v>
      </c>
      <c r="AA6" s="62">
        <f t="shared" si="0"/>
        <v>9.1104000000000004E-2</v>
      </c>
      <c r="AB6" s="63">
        <v>67</v>
      </c>
      <c r="AC6" s="64">
        <f t="shared" si="2"/>
        <v>4412.5395152792407</v>
      </c>
      <c r="AD6" s="57">
        <v>5400</v>
      </c>
      <c r="AE6" s="65">
        <f t="shared" si="3"/>
        <v>1.2237850746268659</v>
      </c>
      <c r="AF6" s="66" t="s">
        <v>71</v>
      </c>
      <c r="AG6" s="49">
        <v>0.188</v>
      </c>
      <c r="AH6" s="65">
        <f t="shared" si="1"/>
        <v>2.0360399999999998</v>
      </c>
      <c r="AI6" s="65">
        <f t="shared" si="16"/>
        <v>14.089825074626866</v>
      </c>
      <c r="AJ6" s="50">
        <v>1.38</v>
      </c>
      <c r="AK6" s="65">
        <f t="shared" si="4"/>
        <v>19.443958602985074</v>
      </c>
      <c r="AL6" s="67">
        <v>5.5E-2</v>
      </c>
      <c r="AM6" s="65">
        <f t="shared" si="5"/>
        <v>1.54</v>
      </c>
      <c r="AN6" s="67">
        <v>0</v>
      </c>
      <c r="AO6" s="65">
        <f t="shared" si="6"/>
        <v>0</v>
      </c>
      <c r="AP6" s="67">
        <v>0</v>
      </c>
      <c r="AQ6" s="65">
        <f t="shared" si="7"/>
        <v>0</v>
      </c>
      <c r="AR6" s="67">
        <v>0.08</v>
      </c>
      <c r="AS6" s="65">
        <f t="shared" si="8"/>
        <v>2.2400000000000002</v>
      </c>
      <c r="AT6" s="52" t="s">
        <v>85</v>
      </c>
      <c r="AU6" s="67">
        <v>0</v>
      </c>
      <c r="AV6" s="65">
        <f t="shared" si="9"/>
        <v>0</v>
      </c>
      <c r="AW6" s="65">
        <f t="shared" si="10"/>
        <v>3.7800000000000002</v>
      </c>
      <c r="AX6" s="65">
        <f t="shared" si="11"/>
        <v>23.223958602985075</v>
      </c>
      <c r="AY6" s="68">
        <f t="shared" si="12"/>
        <v>0.17057290703624733</v>
      </c>
      <c r="AZ6" s="69">
        <v>28</v>
      </c>
      <c r="BA6" s="69">
        <v>0</v>
      </c>
      <c r="BB6" s="68" t="str">
        <f t="shared" si="13"/>
        <v/>
      </c>
      <c r="BC6" s="70">
        <v>504</v>
      </c>
      <c r="BD6" s="71">
        <f t="shared" si="14"/>
        <v>11704.875135904478</v>
      </c>
      <c r="BE6" s="71">
        <f t="shared" si="15"/>
        <v>14112</v>
      </c>
    </row>
    <row r="7" spans="1:57" s="3" customFormat="1" x14ac:dyDescent="0.25">
      <c r="A7" s="58">
        <v>6</v>
      </c>
      <c r="B7" s="57"/>
      <c r="C7" s="57"/>
      <c r="D7" s="36" t="s">
        <v>57</v>
      </c>
      <c r="E7" s="36" t="s">
        <v>58</v>
      </c>
      <c r="F7" s="37" t="s">
        <v>59</v>
      </c>
      <c r="G7" s="37" t="s">
        <v>90</v>
      </c>
      <c r="H7" s="37" t="s">
        <v>86</v>
      </c>
      <c r="I7" s="37" t="s">
        <v>92</v>
      </c>
      <c r="J7" s="37" t="s">
        <v>96</v>
      </c>
      <c r="K7" s="38" t="s">
        <v>64</v>
      </c>
      <c r="L7" s="37" t="s">
        <v>65</v>
      </c>
      <c r="M7" s="37" t="s">
        <v>76</v>
      </c>
      <c r="N7" s="37" t="s">
        <v>94</v>
      </c>
      <c r="O7" s="39" t="s">
        <v>97</v>
      </c>
      <c r="P7" s="72"/>
      <c r="Q7" s="72"/>
      <c r="R7" s="34" t="s">
        <v>69</v>
      </c>
      <c r="S7" s="59">
        <v>11.73</v>
      </c>
      <c r="T7" s="60">
        <v>11.97</v>
      </c>
      <c r="U7" s="57" t="s">
        <v>70</v>
      </c>
      <c r="V7" s="61">
        <v>73</v>
      </c>
      <c r="W7" s="61">
        <v>39</v>
      </c>
      <c r="X7" s="61">
        <v>36</v>
      </c>
      <c r="Y7" s="61">
        <v>16.5</v>
      </c>
      <c r="Z7" s="43">
        <v>6</v>
      </c>
      <c r="AA7" s="62">
        <f t="shared" si="0"/>
        <v>0.102492</v>
      </c>
      <c r="AB7" s="63">
        <v>67</v>
      </c>
      <c r="AC7" s="64">
        <f t="shared" si="2"/>
        <v>3922.2573469148811</v>
      </c>
      <c r="AD7" s="57">
        <v>5400</v>
      </c>
      <c r="AE7" s="65">
        <f t="shared" si="3"/>
        <v>1.3767582089552239</v>
      </c>
      <c r="AF7" s="66" t="s">
        <v>71</v>
      </c>
      <c r="AG7" s="49">
        <v>0.188</v>
      </c>
      <c r="AH7" s="65">
        <f t="shared" si="1"/>
        <v>2.2503600000000001</v>
      </c>
      <c r="AI7" s="65">
        <f t="shared" si="16"/>
        <v>15.597118208955225</v>
      </c>
      <c r="AJ7" s="50">
        <v>1.38</v>
      </c>
      <c r="AK7" s="65">
        <f t="shared" si="4"/>
        <v>21.524023128358209</v>
      </c>
      <c r="AL7" s="67">
        <v>5.5E-2</v>
      </c>
      <c r="AM7" s="65">
        <f t="shared" si="5"/>
        <v>1.7737499999999999</v>
      </c>
      <c r="AN7" s="67">
        <v>0</v>
      </c>
      <c r="AO7" s="65">
        <f t="shared" si="6"/>
        <v>0</v>
      </c>
      <c r="AP7" s="67">
        <v>0</v>
      </c>
      <c r="AQ7" s="65">
        <f t="shared" si="7"/>
        <v>0</v>
      </c>
      <c r="AR7" s="67">
        <v>0.08</v>
      </c>
      <c r="AS7" s="65">
        <f t="shared" si="8"/>
        <v>2.58</v>
      </c>
      <c r="AT7" s="52" t="s">
        <v>78</v>
      </c>
      <c r="AU7" s="67">
        <v>0</v>
      </c>
      <c r="AV7" s="65">
        <f t="shared" si="9"/>
        <v>0</v>
      </c>
      <c r="AW7" s="65">
        <f t="shared" si="10"/>
        <v>4.3537499999999998</v>
      </c>
      <c r="AX7" s="65">
        <f t="shared" si="11"/>
        <v>25.877773128358207</v>
      </c>
      <c r="AY7" s="68">
        <f t="shared" si="12"/>
        <v>0.19758843012842769</v>
      </c>
      <c r="AZ7" s="69">
        <v>32.25</v>
      </c>
      <c r="BA7" s="69">
        <v>0</v>
      </c>
      <c r="BB7" s="68" t="str">
        <f t="shared" si="13"/>
        <v/>
      </c>
      <c r="BC7" s="70">
        <v>300</v>
      </c>
      <c r="BD7" s="71">
        <f t="shared" si="14"/>
        <v>7763.3319385074619</v>
      </c>
      <c r="BE7" s="71">
        <f t="shared" si="15"/>
        <v>9675</v>
      </c>
    </row>
    <row r="8" spans="1:57" s="3" customFormat="1" x14ac:dyDescent="0.25">
      <c r="A8" s="58">
        <v>7</v>
      </c>
      <c r="B8" s="57"/>
      <c r="C8" s="57"/>
      <c r="D8" s="36" t="s">
        <v>57</v>
      </c>
      <c r="E8" s="36" t="s">
        <v>58</v>
      </c>
      <c r="F8" s="37" t="s">
        <v>59</v>
      </c>
      <c r="G8" s="37" t="s">
        <v>98</v>
      </c>
      <c r="H8" s="37" t="s">
        <v>99</v>
      </c>
      <c r="I8" s="37" t="s">
        <v>100</v>
      </c>
      <c r="J8" s="37" t="s">
        <v>101</v>
      </c>
      <c r="K8" s="38" t="s">
        <v>64</v>
      </c>
      <c r="L8" s="37" t="s">
        <v>65</v>
      </c>
      <c r="M8" s="37" t="s">
        <v>66</v>
      </c>
      <c r="N8" s="37" t="s">
        <v>102</v>
      </c>
      <c r="O8" s="39" t="s">
        <v>103</v>
      </c>
      <c r="P8" s="37"/>
      <c r="Q8" s="72"/>
      <c r="R8" s="34" t="s">
        <v>69</v>
      </c>
      <c r="S8" s="59">
        <v>9.92</v>
      </c>
      <c r="T8" s="60">
        <v>10.119999999999999</v>
      </c>
      <c r="U8" s="57" t="s">
        <v>70</v>
      </c>
      <c r="V8" s="61">
        <v>73</v>
      </c>
      <c r="W8" s="61">
        <v>39</v>
      </c>
      <c r="X8" s="61">
        <v>32</v>
      </c>
      <c r="Y8" s="61">
        <v>15</v>
      </c>
      <c r="Z8" s="43">
        <v>6</v>
      </c>
      <c r="AA8" s="62">
        <f t="shared" si="0"/>
        <v>9.1104000000000004E-2</v>
      </c>
      <c r="AB8" s="63">
        <v>67</v>
      </c>
      <c r="AC8" s="64">
        <f t="shared" si="2"/>
        <v>4412.5395152792407</v>
      </c>
      <c r="AD8" s="57">
        <v>5400</v>
      </c>
      <c r="AE8" s="65">
        <f t="shared" si="3"/>
        <v>1.2237850746268659</v>
      </c>
      <c r="AF8" s="66" t="s">
        <v>71</v>
      </c>
      <c r="AG8" s="49">
        <v>0.188</v>
      </c>
      <c r="AH8" s="65">
        <f t="shared" si="1"/>
        <v>1.9025599999999998</v>
      </c>
      <c r="AI8" s="65">
        <f t="shared" si="16"/>
        <v>13.246345074626865</v>
      </c>
      <c r="AJ8" s="50">
        <v>1.38</v>
      </c>
      <c r="AK8" s="65">
        <f t="shared" si="4"/>
        <v>18.279956202985073</v>
      </c>
      <c r="AL8" s="67">
        <v>5.5E-2</v>
      </c>
      <c r="AM8" s="65">
        <f t="shared" si="5"/>
        <v>1.4025000000000001</v>
      </c>
      <c r="AN8" s="67">
        <v>0</v>
      </c>
      <c r="AO8" s="65">
        <f t="shared" si="6"/>
        <v>0</v>
      </c>
      <c r="AP8" s="67">
        <v>0</v>
      </c>
      <c r="AQ8" s="65">
        <f t="shared" si="7"/>
        <v>0</v>
      </c>
      <c r="AR8" s="67">
        <v>0.08</v>
      </c>
      <c r="AS8" s="65">
        <f t="shared" si="8"/>
        <v>2.04</v>
      </c>
      <c r="AT8" s="52" t="s">
        <v>104</v>
      </c>
      <c r="AU8" s="67">
        <v>0</v>
      </c>
      <c r="AV8" s="65">
        <f t="shared" si="9"/>
        <v>0</v>
      </c>
      <c r="AW8" s="65">
        <f t="shared" si="10"/>
        <v>3.4424999999999999</v>
      </c>
      <c r="AX8" s="65">
        <f t="shared" si="11"/>
        <v>21.722456202985072</v>
      </c>
      <c r="AY8" s="68">
        <f t="shared" si="12"/>
        <v>0.14813897243195798</v>
      </c>
      <c r="AZ8" s="69">
        <v>25.5</v>
      </c>
      <c r="BA8" s="69">
        <v>0</v>
      </c>
      <c r="BB8" s="68" t="str">
        <f t="shared" si="13"/>
        <v/>
      </c>
      <c r="BC8" s="70">
        <v>504</v>
      </c>
      <c r="BD8" s="71">
        <f t="shared" si="14"/>
        <v>10948.117926304476</v>
      </c>
      <c r="BE8" s="71">
        <f t="shared" si="15"/>
        <v>12852</v>
      </c>
    </row>
    <row r="9" spans="1:57" s="3" customFormat="1" x14ac:dyDescent="0.25">
      <c r="A9" s="58">
        <v>8</v>
      </c>
      <c r="B9" s="57"/>
      <c r="C9" s="57"/>
      <c r="D9" s="36" t="s">
        <v>57</v>
      </c>
      <c r="E9" s="36" t="s">
        <v>58</v>
      </c>
      <c r="F9" s="37" t="s">
        <v>59</v>
      </c>
      <c r="G9" s="37" t="s">
        <v>98</v>
      </c>
      <c r="H9" s="37" t="s">
        <v>86</v>
      </c>
      <c r="I9" s="37" t="s">
        <v>105</v>
      </c>
      <c r="J9" s="37" t="s">
        <v>106</v>
      </c>
      <c r="K9" s="38" t="s">
        <v>64</v>
      </c>
      <c r="L9" s="37" t="s">
        <v>65</v>
      </c>
      <c r="M9" s="37" t="s">
        <v>76</v>
      </c>
      <c r="N9" s="37" t="s">
        <v>102</v>
      </c>
      <c r="O9" s="39" t="s">
        <v>107</v>
      </c>
      <c r="P9" s="37"/>
      <c r="Q9" s="72"/>
      <c r="R9" s="34" t="s">
        <v>69</v>
      </c>
      <c r="S9" s="59">
        <v>10.94</v>
      </c>
      <c r="T9" s="60">
        <v>11.16</v>
      </c>
      <c r="U9" s="57" t="s">
        <v>70</v>
      </c>
      <c r="V9" s="61">
        <v>73</v>
      </c>
      <c r="W9" s="61">
        <v>39</v>
      </c>
      <c r="X9" s="61">
        <v>38</v>
      </c>
      <c r="Y9" s="61">
        <v>17</v>
      </c>
      <c r="Z9" s="43">
        <v>6</v>
      </c>
      <c r="AA9" s="62">
        <f t="shared" si="0"/>
        <v>0.108186</v>
      </c>
      <c r="AB9" s="63">
        <v>67</v>
      </c>
      <c r="AC9" s="64">
        <f t="shared" si="2"/>
        <v>3715.8227497088346</v>
      </c>
      <c r="AD9" s="57">
        <v>5400</v>
      </c>
      <c r="AE9" s="65">
        <f t="shared" si="3"/>
        <v>1.4532447761194029</v>
      </c>
      <c r="AF9" s="66" t="s">
        <v>71</v>
      </c>
      <c r="AG9" s="49">
        <v>0.188</v>
      </c>
      <c r="AH9" s="65">
        <f t="shared" si="1"/>
        <v>2.0980799999999999</v>
      </c>
      <c r="AI9" s="65">
        <f t="shared" si="16"/>
        <v>14.711324776119403</v>
      </c>
      <c r="AJ9" s="50">
        <v>1.38</v>
      </c>
      <c r="AK9" s="65">
        <f t="shared" si="4"/>
        <v>20.301628191044774</v>
      </c>
      <c r="AL9" s="67">
        <v>5.5E-2</v>
      </c>
      <c r="AM9" s="65">
        <f t="shared" si="5"/>
        <v>1.6225000000000001</v>
      </c>
      <c r="AN9" s="67">
        <v>0</v>
      </c>
      <c r="AO9" s="65">
        <f t="shared" si="6"/>
        <v>0</v>
      </c>
      <c r="AP9" s="67">
        <v>0</v>
      </c>
      <c r="AQ9" s="65">
        <f t="shared" si="7"/>
        <v>0</v>
      </c>
      <c r="AR9" s="67">
        <v>0.08</v>
      </c>
      <c r="AS9" s="65">
        <f t="shared" si="8"/>
        <v>2.36</v>
      </c>
      <c r="AT9" s="52" t="s">
        <v>85</v>
      </c>
      <c r="AU9" s="67">
        <v>0</v>
      </c>
      <c r="AV9" s="65">
        <f t="shared" si="9"/>
        <v>0</v>
      </c>
      <c r="AW9" s="65">
        <f t="shared" si="10"/>
        <v>3.9824999999999999</v>
      </c>
      <c r="AX9" s="65">
        <f t="shared" si="11"/>
        <v>24.284128191044772</v>
      </c>
      <c r="AY9" s="68">
        <f t="shared" si="12"/>
        <v>0.17680921386288909</v>
      </c>
      <c r="AZ9" s="69">
        <v>29.5</v>
      </c>
      <c r="BA9" s="69">
        <v>0</v>
      </c>
      <c r="BB9" s="68" t="str">
        <f t="shared" si="13"/>
        <v/>
      </c>
      <c r="BC9" s="70">
        <v>300</v>
      </c>
      <c r="BD9" s="71">
        <f t="shared" si="14"/>
        <v>7285.2384573134314</v>
      </c>
      <c r="BE9" s="71">
        <f t="shared" si="15"/>
        <v>8850</v>
      </c>
    </row>
  </sheetData>
  <sheetProtection insertRows="0" deleteRows="0" sort="0"/>
  <protectedRanges>
    <protectedRange sqref="AZ1 A2:J243 L10:AA243 AC2:BE243 L2:N9 P2:AA9" name="Range1"/>
    <protectedRange sqref="AB2:AB243" name="Range1_1"/>
    <protectedRange sqref="K2:K255" name="Range1_1_1"/>
  </protectedRanges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U2:U9</xm:sqref>
        </x14:dataValidation>
        <x14:dataValidation type="list" allowBlank="1" showInputMessage="1" showErrorMessage="1">
          <x14:formula1>
            <xm:f>[1]Data!#REF!</xm:f>
          </x14:formula1>
          <xm:sqref>R2:R9</xm:sqref>
        </x14:dataValidation>
        <x14:dataValidation type="list" allowBlank="1" showInputMessage="1" showErrorMessage="1">
          <x14:formula1>
            <xm:f>[1]Data!#REF!</xm:f>
          </x14:formula1>
          <xm:sqref>L2:L9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2025-08-22T03:57:13Z</dcterms:created>
  <dcterms:modified xsi:type="dcterms:W3CDTF">2025-08-22T03:57:42Z</dcterms:modified>
</cp:coreProperties>
</file>