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cat82">#REF!</definedName>
    <definedName name="A">#REF!</definedName>
    <definedName name="AIM">#REF!</definedName>
    <definedName name="Artwork">#REF!</definedName>
    <definedName name="ATTR">'[1]PT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BULKPREPACKTYPE">'[2]x-Lists'!$I$2:$I$6</definedName>
    <definedName name="CATEGORY">[3]Sheet1!$DW$2:$DW$3</definedName>
    <definedName name="CH">'[1]COMMON ATTR'!$C$4:$C$249</definedName>
    <definedName name="colour">#REF!</definedName>
    <definedName name="COLUMN">'[1]PT TABLE'!$A$2</definedName>
    <definedName name="Commitment">#REF!</definedName>
    <definedName name="CON">'[4]317-TOP'!#REF!</definedName>
    <definedName name="CONS">#REF!</definedName>
    <definedName name="_xlnm.Database">'[2]x-Lists'!$A$2:$A$9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oam">[3]Sheet1!$EC$2:$EC$3</definedName>
    <definedName name="FREIGHT">'[2]x-Lists'!$J$2:$J$4</definedName>
    <definedName name="Gold1">#REF!</definedName>
    <definedName name="h">#REF!</definedName>
    <definedName name="HBC">'[5]Spec Sheet'!#REF!</definedName>
    <definedName name="help">#REF!</definedName>
    <definedName name="here">#REF!</definedName>
    <definedName name="Home_Décor">#REF!</definedName>
    <definedName name="Home_Décor.">#REF!</definedName>
    <definedName name="i">'[6] Projected 2006 VS. 2005'!#REF!</definedName>
    <definedName name="IAN">'[7]FLASH WK 23'!$F$1:$AJ$65536</definedName>
    <definedName name="ItemInfoList">#REF!</definedName>
    <definedName name="ItemList">#REF!</definedName>
    <definedName name="katie">#REF!</definedName>
    <definedName name="KD">[3]Sheet1!$DS$2:$DS$2</definedName>
    <definedName name="Kids_Bath">#REF!</definedName>
    <definedName name="Kids_or_Teen">#REF!</definedName>
    <definedName name="Lighting_or_Candleholders">#REF!</definedName>
    <definedName name="lnk">[8]Sheet1!$A$2</definedName>
    <definedName name="M">[3]Sheet1!$EA$2:$EA$3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[9]Sheet1!$A$1:$C$65536</definedName>
    <definedName name="one">#REF!</definedName>
    <definedName name="Outdoor">#REF!</definedName>
    <definedName name="PACK">[3]Sheet1!$EE$2:$EE$3</definedName>
    <definedName name="PACKBYSTORE">'[2]x-Lists'!$C$2:$C$3</definedName>
    <definedName name="PAYMENT_TERMS">'[2]x-Lists'!$AF$2:$AF$58</definedName>
    <definedName name="Pet_Care">#REF!</definedName>
    <definedName name="Pillow_Shams">#REF!</definedName>
    <definedName name="Pillowcases">#REF!</definedName>
    <definedName name="PL">'[10]UNIQUE ATTR 2'!#REF!</definedName>
    <definedName name="PO_BUY_TYPE">'[2]x-Lists'!$X$2:$X$6</definedName>
    <definedName name="PORT_IFF">[11]a!$A$10:$B$35</definedName>
    <definedName name="_xlnm.Print_Area">#REF!</definedName>
    <definedName name="PRINT_AREA_MI">#REF!</definedName>
    <definedName name="Prints">#REF!</definedName>
    <definedName name="PT">'[1]PT TABLE'!$A$4:$A$42</definedName>
    <definedName name="PW">'[10]UNIQUE ATTR 2'!#REF!</definedName>
    <definedName name="Quilts">#REF!</definedName>
    <definedName name="RN">'[1]RN_Item Disposition'!$A$12:$A$81</definedName>
    <definedName name="ROPETRUCK">'[2]x-Lists'!$E$2</definedName>
    <definedName name="ROW">'[1]PT TABLE'!$A$1</definedName>
    <definedName name="sbm">#REF!</definedName>
    <definedName name="SCORECARD">'[2]x-Lists'!$F$2:$F$5</definedName>
    <definedName name="SCXL_DOW">'[2]x-Lists'!$AH$2</definedName>
    <definedName name="SEASON">'[2]x-Lists'!$M$2:$M$8</definedName>
    <definedName name="Seasonal">#REF!</definedName>
    <definedName name="Sheets_Full_Queen_King">#REF!</definedName>
    <definedName name="Sheets_Twin">#REF!</definedName>
    <definedName name="SHIP_WIN_LEN">'[2]x-Lists'!$AI$2</definedName>
    <definedName name="SHIPTO">'[2]x-Lists'!$B$2:$B$3</definedName>
    <definedName name="Shower_Curtains">#REF!</definedName>
    <definedName name="SKU_ID">#REF!</definedName>
    <definedName name="Slipcovers_Chair_Pads">#REF!</definedName>
    <definedName name="Slipcovers_Chair_Pads.">#REF!</definedName>
    <definedName name="SPECIAL_PROCESSING">'[2]x-Lists'!$S$2:$S$25</definedName>
    <definedName name="SUB">#REF!</definedName>
    <definedName name="subcat">#REF!</definedName>
    <definedName name="suzi">[12]Sheet3!$A:$IV</definedName>
    <definedName name="suzie">#REF!</definedName>
    <definedName name="t">#REF!</definedName>
    <definedName name="TERM_SET">'[2]x-Lists'!$Q$2:$Q$4</definedName>
    <definedName name="three">[12]Sheet3!$A:$IV</definedName>
    <definedName name="TICKET_QTY">'[2]x-Lists'!$AG$2:$AG$5</definedName>
    <definedName name="TICKETTYPE">'[2]x-Lists'!$O$2:$O$32</definedName>
    <definedName name="TOTAL">#REF!</definedName>
    <definedName name="totals">#REF!</definedName>
    <definedName name="Towels_Bath_Sheets">#REF!</definedName>
    <definedName name="toys">#REF!</definedName>
    <definedName name="two">[12]Sheet2!$A:$IV</definedName>
    <definedName name="UNIT">[3]Sheet1!$EF$2:$EF$3</definedName>
    <definedName name="upc">#REF!</definedName>
    <definedName name="WD">'[10]UNIQUE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[3]Sheet1!$EG$2:$EG$3</definedName>
    <definedName name="y">#REF!</definedName>
    <definedName name="YESNO">'[2]x-Lists'!$D$2:$D$3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15" i="1" l="1"/>
  <c r="BB15" i="1"/>
  <c r="BA15" i="1"/>
  <c r="AX15" i="1"/>
  <c r="AR15" i="1"/>
  <c r="AO15" i="1"/>
  <c r="AM15" i="1"/>
  <c r="AI15" i="1"/>
  <c r="AJ15" i="1" s="1"/>
  <c r="AC15" i="1"/>
  <c r="AE15" i="1" s="1"/>
  <c r="AG15" i="1" s="1"/>
  <c r="BC14" i="1"/>
  <c r="BB14" i="1"/>
  <c r="BA14" i="1"/>
  <c r="AX14" i="1"/>
  <c r="AR14" i="1"/>
  <c r="AO14" i="1"/>
  <c r="AM14" i="1"/>
  <c r="AI14" i="1"/>
  <c r="AJ14" i="1" s="1"/>
  <c r="AC14" i="1"/>
  <c r="AE14" i="1" s="1"/>
  <c r="AG14" i="1" s="1"/>
  <c r="BC13" i="1"/>
  <c r="BB13" i="1"/>
  <c r="BA13" i="1"/>
  <c r="AX13" i="1"/>
  <c r="AR13" i="1"/>
  <c r="AO13" i="1"/>
  <c r="AM13" i="1"/>
  <c r="AI13" i="1"/>
  <c r="AJ13" i="1" s="1"/>
  <c r="AC13" i="1"/>
  <c r="AE13" i="1" s="1"/>
  <c r="AG13" i="1" s="1"/>
  <c r="BC12" i="1"/>
  <c r="BB12" i="1"/>
  <c r="BA12" i="1"/>
  <c r="AX12" i="1"/>
  <c r="AR12" i="1"/>
  <c r="AO12" i="1"/>
  <c r="AM12" i="1"/>
  <c r="AI12" i="1"/>
  <c r="AJ12" i="1" s="1"/>
  <c r="AC12" i="1"/>
  <c r="AE12" i="1" s="1"/>
  <c r="AG12" i="1" s="1"/>
  <c r="BC11" i="1"/>
  <c r="BB11" i="1"/>
  <c r="BA11" i="1"/>
  <c r="AX11" i="1"/>
  <c r="AR11" i="1"/>
  <c r="AO11" i="1"/>
  <c r="AM11" i="1"/>
  <c r="AS11" i="1" s="1"/>
  <c r="AI11" i="1"/>
  <c r="AJ11" i="1" s="1"/>
  <c r="AC11" i="1"/>
  <c r="AE11" i="1" s="1"/>
  <c r="AG11" i="1" s="1"/>
  <c r="BC10" i="1"/>
  <c r="BB10" i="1"/>
  <c r="BA10" i="1"/>
  <c r="AX10" i="1"/>
  <c r="AR10" i="1"/>
  <c r="AO10" i="1"/>
  <c r="AM10" i="1"/>
  <c r="AI10" i="1"/>
  <c r="AJ10" i="1" s="1"/>
  <c r="AC10" i="1"/>
  <c r="AE10" i="1" s="1"/>
  <c r="AG10" i="1" s="1"/>
  <c r="BC9" i="1"/>
  <c r="BB9" i="1"/>
  <c r="BA9" i="1"/>
  <c r="AX9" i="1"/>
  <c r="AR9" i="1"/>
  <c r="AO9" i="1"/>
  <c r="AM9" i="1"/>
  <c r="AI9" i="1"/>
  <c r="AJ9" i="1" s="1"/>
  <c r="AC9" i="1"/>
  <c r="AE9" i="1" s="1"/>
  <c r="AG9" i="1" s="1"/>
  <c r="BC8" i="1"/>
  <c r="BB8" i="1"/>
  <c r="BA8" i="1"/>
  <c r="AX8" i="1"/>
  <c r="AR8" i="1"/>
  <c r="AO8" i="1"/>
  <c r="AM8" i="1"/>
  <c r="AI8" i="1"/>
  <c r="AJ8" i="1" s="1"/>
  <c r="AC8" i="1"/>
  <c r="AE8" i="1" s="1"/>
  <c r="AG8" i="1" s="1"/>
  <c r="BC7" i="1"/>
  <c r="BB7" i="1"/>
  <c r="BA7" i="1"/>
  <c r="AX7" i="1"/>
  <c r="AR7" i="1"/>
  <c r="AO7" i="1"/>
  <c r="AM7" i="1"/>
  <c r="AI7" i="1"/>
  <c r="AJ7" i="1" s="1"/>
  <c r="AE7" i="1"/>
  <c r="AG7" i="1" s="1"/>
  <c r="AC7" i="1"/>
  <c r="BC6" i="1"/>
  <c r="BB6" i="1"/>
  <c r="BA6" i="1"/>
  <c r="AX6" i="1"/>
  <c r="AR6" i="1"/>
  <c r="AO6" i="1"/>
  <c r="AM6" i="1"/>
  <c r="AI6" i="1"/>
  <c r="AJ6" i="1" s="1"/>
  <c r="AC6" i="1"/>
  <c r="AE6" i="1" s="1"/>
  <c r="AG6" i="1" s="1"/>
  <c r="BC5" i="1"/>
  <c r="BB5" i="1"/>
  <c r="BA5" i="1"/>
  <c r="AX5" i="1"/>
  <c r="AR5" i="1"/>
  <c r="AO5" i="1"/>
  <c r="AM5" i="1"/>
  <c r="AI5" i="1"/>
  <c r="AJ5" i="1" s="1"/>
  <c r="AC5" i="1"/>
  <c r="AE5" i="1" s="1"/>
  <c r="AG5" i="1" s="1"/>
  <c r="BC4" i="1"/>
  <c r="BB4" i="1"/>
  <c r="BA4" i="1"/>
  <c r="AX4" i="1"/>
  <c r="AR4" i="1"/>
  <c r="AO4" i="1"/>
  <c r="AM4" i="1"/>
  <c r="AI4" i="1"/>
  <c r="AJ4" i="1" s="1"/>
  <c r="AC4" i="1"/>
  <c r="AE4" i="1" s="1"/>
  <c r="AG4" i="1" s="1"/>
  <c r="BC3" i="1"/>
  <c r="BB3" i="1"/>
  <c r="BA3" i="1"/>
  <c r="AX3" i="1"/>
  <c r="AR3" i="1"/>
  <c r="AO3" i="1"/>
  <c r="AM3" i="1"/>
  <c r="AS3" i="1" s="1"/>
  <c r="AI3" i="1"/>
  <c r="AJ3" i="1" s="1"/>
  <c r="AC3" i="1"/>
  <c r="AE3" i="1" s="1"/>
  <c r="AG3" i="1" s="1"/>
  <c r="BC2" i="1"/>
  <c r="BB2" i="1"/>
  <c r="BA2" i="1"/>
  <c r="AX2" i="1"/>
  <c r="AR2" i="1"/>
  <c r="AO2" i="1"/>
  <c r="AM2" i="1"/>
  <c r="AI2" i="1"/>
  <c r="AJ2" i="1" s="1"/>
  <c r="AC2" i="1"/>
  <c r="AE2" i="1" s="1"/>
  <c r="AG2" i="1" s="1"/>
  <c r="AS4" i="1" l="1"/>
  <c r="AS7" i="1"/>
  <c r="AS8" i="1"/>
  <c r="AS15" i="1"/>
  <c r="AK3" i="1"/>
  <c r="AT3" i="1" s="1"/>
  <c r="AK9" i="1"/>
  <c r="AK14" i="1"/>
  <c r="AS5" i="1"/>
  <c r="AT5" i="1" s="1"/>
  <c r="AS6" i="1"/>
  <c r="AK7" i="1"/>
  <c r="AK10" i="1"/>
  <c r="AK15" i="1"/>
  <c r="AT15" i="1" s="1"/>
  <c r="AK5" i="1"/>
  <c r="AK12" i="1"/>
  <c r="AT7" i="1"/>
  <c r="AU7" i="1" s="1"/>
  <c r="AS2" i="1"/>
  <c r="AK6" i="1"/>
  <c r="AK8" i="1"/>
  <c r="AT8" i="1" s="1"/>
  <c r="AS12" i="1"/>
  <c r="AS13" i="1"/>
  <c r="AS14" i="1"/>
  <c r="AT14" i="1" s="1"/>
  <c r="AK4" i="1"/>
  <c r="AT4" i="1" s="1"/>
  <c r="AS9" i="1"/>
  <c r="AT9" i="1" s="1"/>
  <c r="AS10" i="1"/>
  <c r="AT10" i="1" s="1"/>
  <c r="AT6" i="1"/>
  <c r="AU8" i="1"/>
  <c r="AZ8" i="1"/>
  <c r="AK2" i="1"/>
  <c r="AK11" i="1"/>
  <c r="AT11" i="1" s="1"/>
  <c r="AK13" i="1"/>
  <c r="AZ9" i="1" l="1"/>
  <c r="AU9" i="1"/>
  <c r="AT2" i="1"/>
  <c r="AT13" i="1"/>
  <c r="AZ13" i="1" s="1"/>
  <c r="AZ3" i="1"/>
  <c r="AU3" i="1"/>
  <c r="AZ15" i="1"/>
  <c r="AU15" i="1"/>
  <c r="AZ7" i="1"/>
  <c r="AU14" i="1"/>
  <c r="AZ14" i="1"/>
  <c r="AZ10" i="1"/>
  <c r="AU10" i="1"/>
  <c r="AT12" i="1"/>
  <c r="AZ2" i="1"/>
  <c r="AU2" i="1"/>
  <c r="AZ6" i="1"/>
  <c r="AU6" i="1"/>
  <c r="AZ5" i="1"/>
  <c r="AU5" i="1"/>
  <c r="AZ11" i="1"/>
  <c r="AU11" i="1"/>
  <c r="AU4" i="1"/>
  <c r="AZ4" i="1"/>
  <c r="AU13" i="1" l="1"/>
  <c r="AU12" i="1"/>
  <c r="AZ1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A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C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<sst xmlns="http://schemas.openxmlformats.org/spreadsheetml/2006/main" count="225" uniqueCount="111">
  <si>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</si>
  <si>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</si>
  <si>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</si>
  <si>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</si>
  <si>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</si>
  <si>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</si>
  <si>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</si>
  <si>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</si>
  <si>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</si>
  <si>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</si>
  <si>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</si>
  <si>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</si>
  <si>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</si>
  <si>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</si>
  <si>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</si>
  <si>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</si>
  <si>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</si>
  <si>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</si>
  <si>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</si>
  <si>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</si>
  <si>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</si>
  <si>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</si>
  <si>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</si>
  <si>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</si>
  <si>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</si>
  <si>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</si>
  <si>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</si>
  <si>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</si>
  <si>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</si>
  <si>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</si>
  <si>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</si>
  <si>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</si>
  <si>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</si>
  <si>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</si>
  <si>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</si>
  <si>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</si>
  <si>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</si>
  <si>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</si>
  <si>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</si>
  <si>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</si>
  <si>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</si>
  <si>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</si>
  <si>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</si>
  <si>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</si>
  <si>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</si>
  <si>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</si>
  <si>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</si>
  <si>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</si>
  <si>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</si>
  <si>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</si>
  <si>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</si>
  <si>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</si>
  <si>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</si>
  <si>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</si>
  <si>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</si>
  <si>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</si>
  <si>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</si>
  <si>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Shower Curtain</t>
  </si>
  <si>
    <t>BALLY STRIPE</t>
  </si>
  <si>
    <t>Shower Curtain - 14pc</t>
    <phoneticPr fontId="2" type="noConversion"/>
  </si>
  <si>
    <t>SC: 100% polyester/110gsm poly slub, printed:
Liner: 90% PE, 10% EVA, 6 gauge peva;
12pcs roller ball hooks</t>
    <phoneticPr fontId="2" type="noConversion"/>
  </si>
  <si>
    <t>100% Polyester</t>
    <phoneticPr fontId="2" type="noConversion"/>
  </si>
  <si>
    <t>72x72"</t>
  </si>
  <si>
    <t>TAUPE</t>
  </si>
  <si>
    <t>RS70-8443</t>
    <phoneticPr fontId="2" type="noConversion"/>
  </si>
  <si>
    <t>Piece</t>
  </si>
  <si>
    <t>Normal</t>
  </si>
  <si>
    <t>6303.12.0090</t>
    <phoneticPr fontId="14" type="noConversion"/>
  </si>
  <si>
    <t>LOGAN</t>
  </si>
  <si>
    <t>Shower Curtain - 14pc</t>
  </si>
  <si>
    <t>SC: 100% polyester/110gsm poly slub, printed:
Liner: 90% PE, 10% EVA, 6 gauge peva;
12pcs roller ball hooks</t>
    <phoneticPr fontId="2" type="noConversion"/>
  </si>
  <si>
    <t>100% Polyester</t>
  </si>
  <si>
    <t>BLK</t>
  </si>
  <si>
    <t>RS70-8444</t>
  </si>
  <si>
    <t>6303.12.0090</t>
    <phoneticPr fontId="14" type="noConversion"/>
  </si>
  <si>
    <t>JACOBEAN BORDER</t>
  </si>
  <si>
    <t>MULTI</t>
  </si>
  <si>
    <t>RS70-8445</t>
  </si>
  <si>
    <t>EDINBURGH</t>
  </si>
  <si>
    <t>SC: 100% polyester/110gsm poly slub, printed:
Liner: 90% PE, 10% EVA, 6 gauge peva;
12pcs roller ball hooks</t>
  </si>
  <si>
    <t>RS70-8446</t>
  </si>
  <si>
    <t>CURVES</t>
  </si>
  <si>
    <t xml:space="preserve"> LIGHT GREY</t>
  </si>
  <si>
    <t>RS70-8447</t>
  </si>
  <si>
    <t>WAVES</t>
  </si>
  <si>
    <t>BLUE</t>
  </si>
  <si>
    <t>RS70-8448</t>
  </si>
  <si>
    <t>DAPHNE</t>
  </si>
  <si>
    <t>SC: 100% polyester/110gsm poly slub, printed:
Liner: 90% PE, 10% EVA, 6 gauge peva;
12pcs roller ball hooks</t>
    <phoneticPr fontId="2" type="noConversion"/>
  </si>
  <si>
    <t>RS70-8449</t>
  </si>
  <si>
    <t>SARA FLORAL</t>
  </si>
  <si>
    <t>WHITE/MULTI</t>
  </si>
  <si>
    <t>RS70-8450</t>
  </si>
  <si>
    <t>WALLPAPER FLORAL</t>
  </si>
  <si>
    <t>RS70-8451</t>
  </si>
  <si>
    <t>HYDRENGEA</t>
  </si>
  <si>
    <t>IVORY/AQUA</t>
  </si>
  <si>
    <t>RS70-8452</t>
  </si>
  <si>
    <t>GRAHAM GEO</t>
  </si>
  <si>
    <t>RS70-8453</t>
  </si>
  <si>
    <t>DELHI STRIPE</t>
  </si>
  <si>
    <t>RS70-8454</t>
  </si>
  <si>
    <t>JOSH GEO</t>
  </si>
  <si>
    <t>RS70-8455</t>
  </si>
  <si>
    <t>CALI</t>
  </si>
  <si>
    <t>SC: 100% polyester/110gsm poly slub, printed:
Liner: 90% PE, 10% EVA, 6 gauge peva;
12pcs roller ball hooks</t>
    <phoneticPr fontId="2" type="noConversion"/>
  </si>
  <si>
    <t>TAUPE BLACK</t>
  </si>
  <si>
    <t>RS70-8456</t>
  </si>
  <si>
    <t>100% Polyester Printed 14pcs Shower Curtain Set</t>
    <phoneticPr fontId="2" type="noConversion"/>
  </si>
  <si>
    <t>100% Polyester Printed 14pcs Shower Curtain Set</t>
    <phoneticPr fontId="2" type="noConversion"/>
  </si>
  <si>
    <t>100% Polyester Printed 14pcs Shower Curtain Set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</si>
</sst>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26" formatCode="\$#,##0.00_);[Red]\(\$#,##0.00\)"/>
    <numFmt numFmtId="176" formatCode="[$$-409]#,##0.000000"/>
    <numFmt numFmtId="177" formatCode="&quot;$&quot;#,##0.00"/>
    <numFmt numFmtId="178" formatCode="0.0"/>
    <numFmt numFmtId="179" formatCode="0.000"/>
    <numFmt numFmtId="180" formatCode="\$#,##0.00;\-\$#,##0.00"/>
    <numFmt numFmtId="181" formatCode="#,##0.00_ "/>
    <numFmt numFmtId="182" formatCode="0.0%"/>
  </numFmts>
  <fonts count="17">
    <font>
      <sz val="11"/>
      <name val="Calibri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rgb="FF000000"/>
      <name val="Aptos"/>
      <family val="2"/>
    </font>
    <font>
      <sz val="11"/>
      <color theme="1"/>
      <name val="宋体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i/>
      <sz val="10"/>
      <color theme="1"/>
      <name val="Aptos"/>
      <family val="2"/>
    </font>
    <font>
      <sz val="10"/>
      <color rgb="FFFF0000"/>
      <name val="Arial"/>
      <family val="2"/>
    </font>
    <font>
      <sz val="10"/>
      <color rgb="FF00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6" fontId="0" fillId="0" borderId="0"/>
    <xf numFmtId="176" fontId="3" fillId="0" borderId="0"/>
    <xf numFmtId="176" fontId="6" fillId="0" borderId="0"/>
    <xf numFmtId="176" fontId="10" fillId="0" borderId="0"/>
    <xf numFmtId="176" fontId="12" fillId="0" borderId="0">
      <alignment vertical="center"/>
    </xf>
    <xf numFmtId="176" fontId="1" fillId="0" borderId="0">
      <alignment vertical="center"/>
    </xf>
    <xf numFmtId="176" fontId="6" fillId="0" borderId="0"/>
    <xf numFmtId="9" fontId="3" fillId="0" borderId="0" applyFont="0" applyFill="0" applyBorder="0" applyAlignment="0" applyProtection="0"/>
  </cellStyleXfs>
  <cellXfs count="72">
    <xf numFmtId="176" fontId="0" fillId="0" borderId="0" xfId="0"/>
    <xf numFmtId="0" fontId="0" fillId="0" borderId="0" xfId="0" applyNumberFormat="1" applyAlignment="1">
      <alignment horizontal="center" wrapText="1"/>
    </xf>
    <xf numFmtId="176" fontId="0" fillId="0" borderId="0" xfId="0" applyAlignment="1">
      <alignment wrapText="1"/>
    </xf>
    <xf numFmtId="176" fontId="3" fillId="0" borderId="0" xfId="1" applyAlignment="1">
      <alignment wrapText="1"/>
    </xf>
    <xf numFmtId="10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0" fontId="4" fillId="0" borderId="1" xfId="0" applyNumberFormat="1" applyFont="1" applyBorder="1" applyAlignment="1">
      <alignment horizontal="center" wrapText="1"/>
    </xf>
    <xf numFmtId="176" fontId="4" fillId="0" borderId="1" xfId="0" applyFont="1" applyBorder="1" applyAlignment="1">
      <alignment horizontal="center" wrapText="1"/>
    </xf>
    <xf numFmtId="176" fontId="4" fillId="4" borderId="1" xfId="0" applyFont="1" applyFill="1" applyBorder="1" applyAlignment="1">
      <alignment horizontal="center" wrapText="1"/>
    </xf>
    <xf numFmtId="176" fontId="5" fillId="4" borderId="1" xfId="0" applyFont="1" applyFill="1" applyBorder="1" applyAlignment="1">
      <alignment horizontal="center" wrapText="1"/>
    </xf>
    <xf numFmtId="176" fontId="5" fillId="5" borderId="1" xfId="0" applyFont="1" applyFill="1" applyBorder="1" applyAlignment="1">
      <alignment horizontal="center" wrapText="1"/>
    </xf>
    <xf numFmtId="176" fontId="4" fillId="5" borderId="1" xfId="0" applyFont="1" applyFill="1" applyBorder="1" applyAlignment="1">
      <alignment horizontal="center" wrapText="1"/>
    </xf>
    <xf numFmtId="176" fontId="4" fillId="5" borderId="1" xfId="1" applyFont="1" applyFill="1" applyBorder="1" applyAlignment="1">
      <alignment horizontal="center" wrapText="1"/>
    </xf>
    <xf numFmtId="177" fontId="4" fillId="6" borderId="1" xfId="0" applyNumberFormat="1" applyFont="1" applyFill="1" applyBorder="1" applyAlignment="1">
      <alignment horizontal="center" wrapText="1"/>
    </xf>
    <xf numFmtId="176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2" fontId="8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77" fontId="8" fillId="0" borderId="1" xfId="2" applyNumberFormat="1" applyFont="1" applyBorder="1" applyAlignment="1">
      <alignment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7" fontId="8" fillId="7" borderId="1" xfId="2" applyNumberFormat="1" applyFont="1" applyFill="1" applyBorder="1" applyAlignment="1">
      <alignment wrapText="1"/>
    </xf>
    <xf numFmtId="177" fontId="4" fillId="3" borderId="1" xfId="0" applyNumberFormat="1" applyFont="1" applyFill="1" applyBorder="1" applyAlignment="1">
      <alignment horizontal="center" wrapText="1"/>
    </xf>
    <xf numFmtId="2" fontId="7" fillId="0" borderId="1" xfId="2" applyNumberFormat="1" applyFont="1" applyBorder="1" applyAlignment="1">
      <alignment wrapText="1"/>
    </xf>
    <xf numFmtId="176" fontId="4" fillId="0" borderId="1" xfId="0" applyFont="1" applyBorder="1" applyAlignment="1">
      <alignment wrapText="1"/>
    </xf>
    <xf numFmtId="0" fontId="6" fillId="0" borderId="1" xfId="0" applyNumberFormat="1" applyFont="1" applyBorder="1" applyAlignment="1">
      <alignment horizontal="left" vertical="center"/>
    </xf>
    <xf numFmtId="176" fontId="6" fillId="0" borderId="1" xfId="0" applyFont="1" applyBorder="1" applyAlignment="1">
      <alignment horizontal="left" vertical="center"/>
    </xf>
    <xf numFmtId="176" fontId="6" fillId="5" borderId="1" xfId="0" applyFont="1" applyFill="1" applyBorder="1" applyAlignment="1">
      <alignment horizontal="left" vertical="center"/>
    </xf>
    <xf numFmtId="176" fontId="6" fillId="0" borderId="1" xfId="0" applyFont="1" applyBorder="1" applyAlignment="1">
      <alignment horizontal="left" vertical="center" wrapText="1"/>
    </xf>
    <xf numFmtId="176" fontId="9" fillId="0" borderId="1" xfId="0" applyFont="1" applyBorder="1" applyAlignment="1">
      <alignment horizontal="left" vertical="center" wrapText="1" readingOrder="1"/>
    </xf>
    <xf numFmtId="176" fontId="11" fillId="0" borderId="1" xfId="3" applyFont="1" applyBorder="1" applyAlignment="1">
      <alignment horizontal="left" vertical="center" wrapText="1"/>
    </xf>
    <xf numFmtId="176" fontId="6" fillId="0" borderId="1" xfId="4" applyFont="1" applyBorder="1" applyAlignment="1">
      <alignment horizontal="left" vertical="center" wrapText="1"/>
    </xf>
    <xf numFmtId="176" fontId="6" fillId="0" borderId="1" xfId="1" applyFont="1" applyBorder="1" applyAlignment="1">
      <alignment horizontal="left" vertical="center" wrapText="1"/>
    </xf>
    <xf numFmtId="43" fontId="6" fillId="0" borderId="1" xfId="5" applyNumberFormat="1" applyFont="1" applyBorder="1" applyAlignment="1">
      <alignment horizontal="left" vertical="center" wrapText="1"/>
    </xf>
    <xf numFmtId="176" fontId="13" fillId="0" borderId="1" xfId="0" applyFont="1" applyBorder="1" applyAlignment="1">
      <alignment horizontal="left" vertical="center" wrapText="1"/>
    </xf>
    <xf numFmtId="176" fontId="6" fillId="5" borderId="1" xfId="0" applyFont="1" applyFill="1" applyBorder="1"/>
    <xf numFmtId="176" fontId="0" fillId="5" borderId="1" xfId="0" applyFill="1" applyBorder="1" applyAlignment="1">
      <alignment wrapText="1"/>
    </xf>
    <xf numFmtId="180" fontId="6" fillId="5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179" fontId="6" fillId="8" borderId="1" xfId="0" applyNumberFormat="1" applyFont="1" applyFill="1" applyBorder="1" applyAlignment="1">
      <alignment horizontal="left" vertical="center"/>
    </xf>
    <xf numFmtId="2" fontId="6" fillId="0" borderId="1" xfId="0" applyNumberFormat="1" applyFont="1" applyBorder="1" applyAlignment="1">
      <alignment horizontal="left" vertical="center"/>
    </xf>
    <xf numFmtId="1" fontId="6" fillId="8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/>
    </xf>
    <xf numFmtId="177" fontId="6" fillId="8" borderId="1" xfId="0" applyNumberFormat="1" applyFont="1" applyFill="1" applyBorder="1" applyAlignment="1">
      <alignment horizontal="left" vertical="center"/>
    </xf>
    <xf numFmtId="181" fontId="6" fillId="9" borderId="1" xfId="6" applyNumberFormat="1" applyFill="1" applyBorder="1" applyAlignment="1">
      <alignment horizontal="left" vertical="center" wrapText="1"/>
    </xf>
    <xf numFmtId="182" fontId="6" fillId="0" borderId="1" xfId="0" applyNumberFormat="1" applyFont="1" applyBorder="1" applyAlignment="1">
      <alignment horizontal="left" vertical="center"/>
    </xf>
    <xf numFmtId="10" fontId="6" fillId="0" borderId="1" xfId="0" applyNumberFormat="1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left" vertical="center"/>
    </xf>
    <xf numFmtId="10" fontId="6" fillId="8" borderId="1" xfId="7" applyNumberFormat="1" applyFont="1" applyFill="1" applyBorder="1" applyAlignment="1">
      <alignment horizontal="left" vertical="center"/>
    </xf>
    <xf numFmtId="26" fontId="6" fillId="5" borderId="1" xfId="0" applyNumberFormat="1" applyFont="1" applyFill="1" applyBorder="1" applyAlignment="1">
      <alignment horizontal="left" vertical="center"/>
    </xf>
    <xf numFmtId="26" fontId="6" fillId="0" borderId="1" xfId="0" applyNumberFormat="1" applyFont="1" applyBorder="1" applyAlignment="1">
      <alignment horizontal="left" vertical="center"/>
    </xf>
    <xf numFmtId="0" fontId="15" fillId="2" borderId="1" xfId="3" applyNumberFormat="1" applyFont="1" applyFill="1" applyBorder="1" applyAlignment="1">
      <alignment horizontal="left" vertical="center"/>
    </xf>
    <xf numFmtId="2" fontId="6" fillId="8" borderId="1" xfId="0" applyNumberFormat="1" applyFont="1" applyFill="1" applyBorder="1" applyAlignment="1">
      <alignment horizontal="left" vertical="center"/>
    </xf>
    <xf numFmtId="176" fontId="6" fillId="0" borderId="0" xfId="0" applyFont="1" applyAlignment="1">
      <alignment horizontal="left" vertical="center"/>
    </xf>
    <xf numFmtId="176" fontId="9" fillId="0" borderId="1" xfId="0" applyFont="1" applyBorder="1" applyAlignment="1">
      <alignment wrapText="1"/>
    </xf>
    <xf numFmtId="177" fontId="6" fillId="5" borderId="1" xfId="0" applyNumberFormat="1" applyFont="1" applyFill="1" applyBorder="1" applyAlignment="1">
      <alignment horizontal="left" vertical="center" wrapText="1"/>
    </xf>
    <xf numFmtId="177" fontId="6" fillId="8" borderId="1" xfId="0" applyNumberFormat="1" applyFont="1" applyFill="1" applyBorder="1" applyAlignment="1">
      <alignment horizontal="left" vertical="center" wrapText="1"/>
    </xf>
    <xf numFmtId="10" fontId="6" fillId="8" borderId="1" xfId="7" applyNumberFormat="1" applyFont="1" applyFill="1" applyBorder="1" applyAlignment="1">
      <alignment horizontal="left" vertical="center" wrapText="1"/>
    </xf>
    <xf numFmtId="176" fontId="6" fillId="0" borderId="0" xfId="0" applyFont="1" applyAlignment="1">
      <alignment horizontal="left" vertical="center" wrapText="1"/>
    </xf>
    <xf numFmtId="176" fontId="6" fillId="10" borderId="1" xfId="0" applyFont="1" applyFill="1" applyBorder="1" applyAlignment="1">
      <alignment horizontal="left" vertical="center" wrapText="1"/>
    </xf>
    <xf numFmtId="176" fontId="9" fillId="0" borderId="1" xfId="0" applyFont="1" applyBorder="1" applyAlignment="1">
      <alignment horizontal="left" vertical="center" wrapText="1"/>
    </xf>
    <xf numFmtId="176" fontId="16" fillId="0" borderId="1" xfId="0" applyFont="1" applyBorder="1" applyAlignment="1">
      <alignment horizontal="left" vertical="center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</cellXfs>
  <cellStyles count="8">
    <cellStyle name="Normal 2" xfId="1"/>
    <cellStyle name="Normal 2 18 2" xfId="2"/>
    <cellStyle name="Normal 3" xfId="3"/>
    <cellStyle name="Normal 66 4" xfId="4"/>
    <cellStyle name="Normal 69" xfId="5"/>
    <cellStyle name="Percent 2" xfId="7"/>
    <cellStyle name="常规" xfId="0" builtinId="0"/>
    <cellStyle name="样式 1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61205</xdr:colOff>
      <xdr:row>1</xdr:row>
      <xdr:rowOff>114759</xdr:rowOff>
    </xdr:from>
    <xdr:to>
      <xdr:col>1</xdr:col>
      <xdr:colOff>1369985</xdr:colOff>
      <xdr:row>1</xdr:row>
      <xdr:rowOff>1162892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xmlns="" id="{258D4C2A-5547-76DF-8DA9-84F1C827E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480" y="1353009"/>
          <a:ext cx="1308780" cy="1048133"/>
        </a:xfrm>
        <a:prstGeom prst="rect">
          <a:avLst/>
        </a:prstGeom>
      </xdr:spPr>
    </xdr:pic>
    <xdr:clientData/>
  </xdr:twoCellAnchor>
  <xdr:twoCellAnchor editAs="oneCell">
    <xdr:from>
      <xdr:col>1</xdr:col>
      <xdr:colOff>145363</xdr:colOff>
      <xdr:row>2</xdr:row>
      <xdr:rowOff>68857</xdr:rowOff>
    </xdr:from>
    <xdr:to>
      <xdr:col>1</xdr:col>
      <xdr:colOff>1489553</xdr:colOff>
      <xdr:row>2</xdr:row>
      <xdr:rowOff>1109339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xmlns="" id="{FD9D42EE-1DB1-5BE6-730E-F0ED73045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638" y="2573932"/>
          <a:ext cx="1344190" cy="1040482"/>
        </a:xfrm>
        <a:prstGeom prst="rect">
          <a:avLst/>
        </a:prstGeom>
      </xdr:spPr>
    </xdr:pic>
    <xdr:clientData/>
  </xdr:twoCellAnchor>
  <xdr:twoCellAnchor editAs="oneCell">
    <xdr:from>
      <xdr:col>1</xdr:col>
      <xdr:colOff>275423</xdr:colOff>
      <xdr:row>3</xdr:row>
      <xdr:rowOff>107108</xdr:rowOff>
    </xdr:from>
    <xdr:to>
      <xdr:col>1</xdr:col>
      <xdr:colOff>1338856</xdr:colOff>
      <xdr:row>3</xdr:row>
      <xdr:rowOff>1170541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xmlns="" id="{A913844D-8351-072E-6871-83F6A5D01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698" y="3879008"/>
          <a:ext cx="1063433" cy="1063433"/>
        </a:xfrm>
        <a:prstGeom prst="rect">
          <a:avLst/>
        </a:prstGeom>
      </xdr:spPr>
    </xdr:pic>
    <xdr:clientData/>
  </xdr:twoCellAnchor>
  <xdr:twoCellAnchor editAs="oneCell">
    <xdr:from>
      <xdr:col>1</xdr:col>
      <xdr:colOff>237169</xdr:colOff>
      <xdr:row>4</xdr:row>
      <xdr:rowOff>160663</xdr:rowOff>
    </xdr:from>
    <xdr:to>
      <xdr:col>1</xdr:col>
      <xdr:colOff>1545422</xdr:colOff>
      <xdr:row>4</xdr:row>
      <xdr:rowOff>1159437</xdr:rowOff>
    </xdr:to>
    <xdr:pic>
      <xdr:nvPicPr>
        <xdr:cNvPr id="5" name="Picture 14">
          <a:extLst>
            <a:ext uri="{FF2B5EF4-FFF2-40B4-BE49-F238E27FC236}">
              <a16:creationId xmlns:a16="http://schemas.microsoft.com/office/drawing/2014/main" xmlns="" id="{D06F6F35-5070-EDDB-BACC-2C34EFC36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3444" y="5199388"/>
          <a:ext cx="1308253" cy="998774"/>
        </a:xfrm>
        <a:prstGeom prst="rect">
          <a:avLst/>
        </a:prstGeom>
      </xdr:spPr>
    </xdr:pic>
    <xdr:clientData/>
  </xdr:twoCellAnchor>
  <xdr:twoCellAnchor editAs="oneCell">
    <xdr:from>
      <xdr:col>1</xdr:col>
      <xdr:colOff>22952</xdr:colOff>
      <xdr:row>5</xdr:row>
      <xdr:rowOff>15301</xdr:rowOff>
    </xdr:from>
    <xdr:to>
      <xdr:col>1</xdr:col>
      <xdr:colOff>1514820</xdr:colOff>
      <xdr:row>5</xdr:row>
      <xdr:rowOff>1167864</xdr:rowOff>
    </xdr:to>
    <xdr:pic>
      <xdr:nvPicPr>
        <xdr:cNvPr id="6" name="Picture 15">
          <a:extLst>
            <a:ext uri="{FF2B5EF4-FFF2-40B4-BE49-F238E27FC236}">
              <a16:creationId xmlns:a16="http://schemas.microsoft.com/office/drawing/2014/main" xmlns="" id="{3D696D49-1797-7463-CA4D-3CD9FFA01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9227" y="6320851"/>
          <a:ext cx="1491868" cy="1152563"/>
        </a:xfrm>
        <a:prstGeom prst="rect">
          <a:avLst/>
        </a:prstGeom>
      </xdr:spPr>
    </xdr:pic>
    <xdr:clientData/>
  </xdr:twoCellAnchor>
  <xdr:twoCellAnchor editAs="oneCell">
    <xdr:from>
      <xdr:col>1</xdr:col>
      <xdr:colOff>99458</xdr:colOff>
      <xdr:row>6</xdr:row>
      <xdr:rowOff>76506</xdr:rowOff>
    </xdr:from>
    <xdr:to>
      <xdr:col>1</xdr:col>
      <xdr:colOff>1491868</xdr:colOff>
      <xdr:row>6</xdr:row>
      <xdr:rowOff>1163657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xmlns="" id="{4050F401-AD14-0678-FEBC-20EDE7D5D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5733" y="7648881"/>
          <a:ext cx="1392410" cy="1087151"/>
        </a:xfrm>
        <a:prstGeom prst="rect">
          <a:avLst/>
        </a:prstGeom>
      </xdr:spPr>
    </xdr:pic>
    <xdr:clientData/>
  </xdr:twoCellAnchor>
  <xdr:twoCellAnchor editAs="oneCell">
    <xdr:from>
      <xdr:col>1</xdr:col>
      <xdr:colOff>175963</xdr:colOff>
      <xdr:row>6</xdr:row>
      <xdr:rowOff>1262349</xdr:rowOff>
    </xdr:from>
    <xdr:to>
      <xdr:col>1</xdr:col>
      <xdr:colOff>1323553</xdr:colOff>
      <xdr:row>7</xdr:row>
      <xdr:rowOff>1205204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xmlns="" id="{1D7993D6-01BF-E9A6-7819-CEF8158A7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2238" y="8834724"/>
          <a:ext cx="1147590" cy="1209680"/>
        </a:xfrm>
        <a:prstGeom prst="rect">
          <a:avLst/>
        </a:prstGeom>
      </xdr:spPr>
    </xdr:pic>
    <xdr:clientData/>
  </xdr:twoCellAnchor>
  <xdr:twoCellAnchor editAs="oneCell">
    <xdr:from>
      <xdr:col>1</xdr:col>
      <xdr:colOff>160663</xdr:colOff>
      <xdr:row>8</xdr:row>
      <xdr:rowOff>145363</xdr:rowOff>
    </xdr:from>
    <xdr:to>
      <xdr:col>1</xdr:col>
      <xdr:colOff>1491868</xdr:colOff>
      <xdr:row>8</xdr:row>
      <xdr:rowOff>1131621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xmlns="" id="{DAD0744E-1EF3-EE69-1C34-690703404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36938" y="10251388"/>
          <a:ext cx="1331205" cy="986258"/>
        </a:xfrm>
        <a:prstGeom prst="rect">
          <a:avLst/>
        </a:prstGeom>
      </xdr:spPr>
    </xdr:pic>
    <xdr:clientData/>
  </xdr:twoCellAnchor>
  <xdr:twoCellAnchor editAs="oneCell">
    <xdr:from>
      <xdr:col>1</xdr:col>
      <xdr:colOff>182499</xdr:colOff>
      <xdr:row>9</xdr:row>
      <xdr:rowOff>39043</xdr:rowOff>
    </xdr:from>
    <xdr:to>
      <xdr:col>1</xdr:col>
      <xdr:colOff>1331205</xdr:colOff>
      <xdr:row>9</xdr:row>
      <xdr:rowOff>1204705</xdr:rowOff>
    </xdr:to>
    <xdr:pic>
      <xdr:nvPicPr>
        <xdr:cNvPr id="10" name="Picture 23">
          <a:extLst>
            <a:ext uri="{FF2B5EF4-FFF2-40B4-BE49-F238E27FC236}">
              <a16:creationId xmlns:a16="http://schemas.microsoft.com/office/drawing/2014/main" xmlns="" id="{A7D02CFD-96CE-8FA4-23D7-336837A6D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8774" y="11411893"/>
          <a:ext cx="1148706" cy="1165662"/>
        </a:xfrm>
        <a:prstGeom prst="rect">
          <a:avLst/>
        </a:prstGeom>
      </xdr:spPr>
    </xdr:pic>
    <xdr:clientData/>
  </xdr:twoCellAnchor>
  <xdr:twoCellAnchor editAs="oneCell">
    <xdr:from>
      <xdr:col>1</xdr:col>
      <xdr:colOff>168313</xdr:colOff>
      <xdr:row>10</xdr:row>
      <xdr:rowOff>57762</xdr:rowOff>
    </xdr:from>
    <xdr:to>
      <xdr:col>1</xdr:col>
      <xdr:colOff>1507169</xdr:colOff>
      <xdr:row>10</xdr:row>
      <xdr:rowOff>1202509</xdr:rowOff>
    </xdr:to>
    <xdr:pic>
      <xdr:nvPicPr>
        <xdr:cNvPr id="11" name="Picture 25">
          <a:extLst>
            <a:ext uri="{FF2B5EF4-FFF2-40B4-BE49-F238E27FC236}">
              <a16:creationId xmlns:a16="http://schemas.microsoft.com/office/drawing/2014/main" xmlns="" id="{B172FCFF-4DD7-60E9-94B2-FA590C99D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44588" y="12697437"/>
          <a:ext cx="1338856" cy="1144747"/>
        </a:xfrm>
        <a:prstGeom prst="rect">
          <a:avLst/>
        </a:prstGeom>
      </xdr:spPr>
    </xdr:pic>
    <xdr:clientData/>
  </xdr:twoCellAnchor>
  <xdr:twoCellAnchor editAs="oneCell">
    <xdr:from>
      <xdr:col>1</xdr:col>
      <xdr:colOff>107109</xdr:colOff>
      <xdr:row>11</xdr:row>
      <xdr:rowOff>68855</xdr:rowOff>
    </xdr:from>
    <xdr:to>
      <xdr:col>1</xdr:col>
      <xdr:colOff>1491868</xdr:colOff>
      <xdr:row>11</xdr:row>
      <xdr:rowOff>1182093</xdr:rowOff>
    </xdr:to>
    <xdr:pic>
      <xdr:nvPicPr>
        <xdr:cNvPr id="12" name="Picture 26">
          <a:extLst>
            <a:ext uri="{FF2B5EF4-FFF2-40B4-BE49-F238E27FC236}">
              <a16:creationId xmlns:a16="http://schemas.microsoft.com/office/drawing/2014/main" xmlns="" id="{04566596-7A38-2DE9-9B04-B8B312762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83384" y="13975355"/>
          <a:ext cx="1384759" cy="1113238"/>
        </a:xfrm>
        <a:prstGeom prst="rect">
          <a:avLst/>
        </a:prstGeom>
      </xdr:spPr>
    </xdr:pic>
    <xdr:clientData/>
  </xdr:twoCellAnchor>
  <xdr:twoCellAnchor editAs="oneCell">
    <xdr:from>
      <xdr:col>1</xdr:col>
      <xdr:colOff>45905</xdr:colOff>
      <xdr:row>12</xdr:row>
      <xdr:rowOff>61205</xdr:rowOff>
    </xdr:from>
    <xdr:to>
      <xdr:col>2</xdr:col>
      <xdr:colOff>1</xdr:colOff>
      <xdr:row>12</xdr:row>
      <xdr:rowOff>1262923</xdr:rowOff>
    </xdr:to>
    <xdr:pic>
      <xdr:nvPicPr>
        <xdr:cNvPr id="13" name="Picture 27">
          <a:extLst>
            <a:ext uri="{FF2B5EF4-FFF2-40B4-BE49-F238E27FC236}">
              <a16:creationId xmlns:a16="http://schemas.microsoft.com/office/drawing/2014/main" xmlns="" id="{958B6210-A722-A52D-A2F4-E0D74A585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2180" y="15234530"/>
          <a:ext cx="1506671" cy="1201718"/>
        </a:xfrm>
        <a:prstGeom prst="rect">
          <a:avLst/>
        </a:prstGeom>
      </xdr:spPr>
    </xdr:pic>
    <xdr:clientData/>
  </xdr:twoCellAnchor>
  <xdr:twoCellAnchor editAs="oneCell">
    <xdr:from>
      <xdr:col>1</xdr:col>
      <xdr:colOff>53554</xdr:colOff>
      <xdr:row>13</xdr:row>
      <xdr:rowOff>22952</xdr:rowOff>
    </xdr:from>
    <xdr:to>
      <xdr:col>1</xdr:col>
      <xdr:colOff>1499518</xdr:colOff>
      <xdr:row>13</xdr:row>
      <xdr:rowOff>1165567</xdr:rowOff>
    </xdr:to>
    <xdr:pic>
      <xdr:nvPicPr>
        <xdr:cNvPr id="14" name="Picture 28">
          <a:extLst>
            <a:ext uri="{FF2B5EF4-FFF2-40B4-BE49-F238E27FC236}">
              <a16:creationId xmlns:a16="http://schemas.microsoft.com/office/drawing/2014/main" xmlns="" id="{1C701118-797E-5D7E-7606-051820AB7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9829" y="16463102"/>
          <a:ext cx="1445964" cy="1142615"/>
        </a:xfrm>
        <a:prstGeom prst="rect">
          <a:avLst/>
        </a:prstGeom>
      </xdr:spPr>
    </xdr:pic>
    <xdr:clientData/>
  </xdr:twoCellAnchor>
  <xdr:twoCellAnchor editAs="oneCell">
    <xdr:from>
      <xdr:col>1</xdr:col>
      <xdr:colOff>91808</xdr:colOff>
      <xdr:row>14</xdr:row>
      <xdr:rowOff>61205</xdr:rowOff>
    </xdr:from>
    <xdr:to>
      <xdr:col>1</xdr:col>
      <xdr:colOff>1547977</xdr:colOff>
      <xdr:row>14</xdr:row>
      <xdr:rowOff>1132289</xdr:rowOff>
    </xdr:to>
    <xdr:pic>
      <xdr:nvPicPr>
        <xdr:cNvPr id="15" name="Picture 30">
          <a:extLst>
            <a:ext uri="{FF2B5EF4-FFF2-40B4-BE49-F238E27FC236}">
              <a16:creationId xmlns:a16="http://schemas.microsoft.com/office/drawing/2014/main" xmlns="" id="{B5F59A25-EDBB-D62B-F8F7-0B74D19F6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68083" y="17768180"/>
          <a:ext cx="1456169" cy="1071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Q1%20'26%20SC%20POE%20Quote%20Sheet%20-%20202508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ndy\BCF\Bath\20230901%20Feb%20POE%20SC\JLA%2013PC%20COASTAL%20FEB%20SHOWER%20CURTAINS-POE%20v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joyce/customer/CS/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TEMPLATE/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MISSES/801/ZELLERS/F97/F7-1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TRACKING/WENDY/APPROVA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(1) COATS</v>
          </cell>
          <cell r="B2" t="str">
            <v>EAST COAST - 53</v>
          </cell>
          <cell r="C2" t="str">
            <v>SHIP TO DC (SHIP TO MARK FOR)</v>
          </cell>
          <cell r="D2" t="str">
            <v>YES</v>
          </cell>
          <cell r="E2" t="str">
            <v>Yes</v>
          </cell>
          <cell r="F2">
            <v>4</v>
          </cell>
          <cell r="I2" t="str">
            <v>BULK</v>
          </cell>
          <cell r="J2" t="str">
            <v>VENDOR PAYS 0%</v>
          </cell>
          <cell r="M2" t="str">
            <v>1-BASIC/REORDER</v>
          </cell>
          <cell r="O2" t="str">
            <v>GUMMY BLUE</v>
          </cell>
          <cell r="Q2" t="str">
            <v>DOM</v>
          </cell>
          <cell r="S2" t="str">
            <v>AEROSOL-METAL SPRAY CANS</v>
          </cell>
          <cell r="X2" t="str">
            <v>UP-FRONT PRODUCTION</v>
          </cell>
          <cell r="AF2" t="str">
            <v>NET 10EOM</v>
          </cell>
          <cell r="AH2">
            <v>3</v>
          </cell>
          <cell r="AI2">
            <v>7</v>
          </cell>
        </row>
        <row r="3">
          <cell r="A3" t="str">
            <v>(2) SPORTSWEAR</v>
          </cell>
          <cell r="B3" t="str">
            <v>WEST COAST - 512 AZ,CA,ID,NM,NV,OR,UT,WA,WY,CO,OK,TX</v>
          </cell>
          <cell r="C3" t="str">
            <v>SHIP TO STORES</v>
          </cell>
          <cell r="D3" t="str">
            <v>NO</v>
          </cell>
          <cell r="F3">
            <v>3</v>
          </cell>
          <cell r="I3" t="str">
            <v>COMPLEX INNERS</v>
          </cell>
          <cell r="J3" t="str">
            <v>VENDOR PAYS 50%</v>
          </cell>
          <cell r="M3" t="str">
            <v>2-FALL 2022</v>
          </cell>
          <cell r="O3" t="str">
            <v>GUMMY BLUE SM</v>
          </cell>
          <cell r="Q3" t="str">
            <v>POE</v>
          </cell>
          <cell r="S3" t="str">
            <v>BULK TO PREPACK</v>
          </cell>
          <cell r="X3" t="str">
            <v>PACK AND HOLD</v>
          </cell>
          <cell r="AF3" t="str">
            <v>NET 10EOM +30 days </v>
          </cell>
          <cell r="AG3">
            <v>1</v>
          </cell>
        </row>
        <row r="4">
          <cell r="A4" t="str">
            <v>(3) KIDS</v>
          </cell>
          <cell r="F4">
            <v>2</v>
          </cell>
          <cell r="I4" t="str">
            <v>COMPLEX SHIPPABLE</v>
          </cell>
          <cell r="J4" t="str">
            <v>VENDOR PAYS 100%</v>
          </cell>
          <cell r="M4" t="str">
            <v>3-SPRING 2023</v>
          </cell>
          <cell r="O4" t="str">
            <v>GUMMY GOLD</v>
          </cell>
          <cell r="Q4" t="str">
            <v>DDDP</v>
          </cell>
          <cell r="S4" t="str">
            <v>BULK TO COMPLEX PREPACK</v>
          </cell>
          <cell r="X4" t="str">
            <v>IN-SEASON PRODUCTION</v>
          </cell>
          <cell r="AF4" t="str">
            <v>NET 10EOM+60</v>
          </cell>
          <cell r="AG4">
            <v>2</v>
          </cell>
        </row>
        <row r="5">
          <cell r="A5" t="str">
            <v>(4) MENS</v>
          </cell>
          <cell r="F5">
            <v>1</v>
          </cell>
          <cell r="I5" t="str">
            <v>INNERS</v>
          </cell>
          <cell r="M5" t="str">
            <v>4-FALL 2023</v>
          </cell>
          <cell r="O5" t="str">
            <v>GUMMY GOLD SM</v>
          </cell>
          <cell r="S5" t="str">
            <v>CAGE PROCESSING</v>
          </cell>
          <cell r="X5" t="str">
            <v>CLOSE OUT</v>
          </cell>
          <cell r="AF5" t="str">
            <v>NET 30 Days</v>
          </cell>
          <cell r="AG5">
            <v>3</v>
          </cell>
        </row>
        <row r="6">
          <cell r="A6" t="str">
            <v>(5) ACCESSORIES</v>
          </cell>
          <cell r="I6" t="str">
            <v>SHIPPABLE</v>
          </cell>
          <cell r="M6" t="str">
            <v>5-SPRING 2024</v>
          </cell>
          <cell r="O6" t="str">
            <v>GUMMY GREY</v>
          </cell>
          <cell r="S6" t="str">
            <v>CHANGE BULK ITEMS - SEE NOTES</v>
          </cell>
          <cell r="X6" t="str">
            <v>TICKET OR ITEM SETUP</v>
          </cell>
          <cell r="AF6" t="str">
            <v>NET 60 Days</v>
          </cell>
        </row>
        <row r="7">
          <cell r="A7" t="str">
            <v>(6) LINENS</v>
          </cell>
          <cell r="M7" t="str">
            <v>6-FALL 2024</v>
          </cell>
          <cell r="O7" t="str">
            <v>GUMMY GREY SM</v>
          </cell>
          <cell r="S7" t="str">
            <v>CHANGE PACK QTY</v>
          </cell>
          <cell r="AF7" t="str">
            <v>NET 90 Days</v>
          </cell>
        </row>
        <row r="8">
          <cell r="A8" t="str">
            <v xml:space="preserve">(7) YOUTH </v>
          </cell>
          <cell r="M8" t="str">
            <v>7-SPRING 2022</v>
          </cell>
          <cell r="O8" t="str">
            <v>GUMMY LABEL</v>
          </cell>
          <cell r="S8" t="str">
            <v>DC BUILD ASSORTMENT</v>
          </cell>
          <cell r="AF8" t="str">
            <v>2% 0 days</v>
          </cell>
        </row>
        <row r="9">
          <cell r="A9" t="str">
            <v>(8) OUTERWEAR</v>
          </cell>
          <cell r="O9" t="str">
            <v>GUMMY LAVENDER</v>
          </cell>
          <cell r="S9" t="str">
            <v>DO NOT SIZE BREAK</v>
          </cell>
          <cell r="AF9" t="str">
            <v>2% 60 days </v>
          </cell>
        </row>
        <row r="10">
          <cell r="O10" t="str">
            <v>GUMMY LVNDER SM</v>
          </cell>
          <cell r="S10" t="str">
            <v>DSR NIKE</v>
          </cell>
          <cell r="AF10" t="str">
            <v>0.05% 30 EOM</v>
          </cell>
        </row>
        <row r="11">
          <cell r="O11" t="str">
            <v>GUMMY MINT</v>
          </cell>
          <cell r="S11" t="str">
            <v>FDA</v>
          </cell>
          <cell r="AF11" t="str">
            <v>0.15% 60 EOM</v>
          </cell>
        </row>
        <row r="12">
          <cell r="O12" t="str">
            <v>GUMMY MINT SM</v>
          </cell>
          <cell r="S12" t="str">
            <v>FDA AND INGESTIBLE</v>
          </cell>
          <cell r="AF12" t="str">
            <v>1% 0 EOM</v>
          </cell>
        </row>
        <row r="13">
          <cell r="O13" t="str">
            <v>GUMMY ORANGE</v>
          </cell>
          <cell r="S13" t="str">
            <v>FLAT BREAKDOWN</v>
          </cell>
          <cell r="AF13" t="str">
            <v>1% 30 EOM</v>
          </cell>
        </row>
        <row r="14">
          <cell r="O14" t="str">
            <v>GUMMY ORANGE SM</v>
          </cell>
          <cell r="S14" t="str">
            <v>FRAGILE</v>
          </cell>
          <cell r="AF14" t="str">
            <v>1% 50 EOM</v>
          </cell>
        </row>
        <row r="15">
          <cell r="O15" t="str">
            <v>GUMMY PURPLE</v>
          </cell>
          <cell r="S15" t="str">
            <v>FRAGRANCE</v>
          </cell>
          <cell r="AF15" t="str">
            <v>1% 60 EOM</v>
          </cell>
        </row>
        <row r="16">
          <cell r="O16" t="str">
            <v>GUMMY PURPLE SM</v>
          </cell>
          <cell r="S16" t="str">
            <v>HEAT SENSITIVE</v>
          </cell>
          <cell r="AF16" t="str">
            <v>2% 10EOM</v>
          </cell>
        </row>
        <row r="17">
          <cell r="O17" t="str">
            <v>GUMMY SMALL</v>
          </cell>
          <cell r="S17" t="str">
            <v>JEWELRY</v>
          </cell>
          <cell r="AF17" t="str">
            <v>2% 10EOM +30 days</v>
          </cell>
        </row>
        <row r="18">
          <cell r="O18" t="str">
            <v>GUMMY YELLOW SM</v>
          </cell>
          <cell r="S18" t="str">
            <v>KITTING</v>
          </cell>
          <cell r="AF18" t="str">
            <v>2% 30 EOM</v>
          </cell>
        </row>
        <row r="19">
          <cell r="O19" t="str">
            <v>HANG LAVENDER</v>
          </cell>
          <cell r="S19" t="str">
            <v>LIQUID</v>
          </cell>
          <cell r="AF19" t="str">
            <v>2% 60 EOM</v>
          </cell>
        </row>
        <row r="20">
          <cell r="O20" t="str">
            <v>HANG ORANGE</v>
          </cell>
          <cell r="S20" t="str">
            <v>LIQUID BUNDLING</v>
          </cell>
          <cell r="AF20" t="str">
            <v>2.5% 60 EOM</v>
          </cell>
        </row>
        <row r="21">
          <cell r="O21" t="str">
            <v>HANG PURPLE</v>
          </cell>
          <cell r="S21" t="str">
            <v>OVERSIZED PTL</v>
          </cell>
          <cell r="AF21" t="str">
            <v>0% 0 ROG</v>
          </cell>
        </row>
        <row r="22">
          <cell r="O22" t="str">
            <v>HANG SMALL</v>
          </cell>
          <cell r="S22" t="str">
            <v>PREPACK TO BULK</v>
          </cell>
          <cell r="AF22" t="str">
            <v>0% 3 ROG</v>
          </cell>
        </row>
        <row r="23">
          <cell r="O23" t="str">
            <v>HANG TAG</v>
          </cell>
          <cell r="S23" t="str">
            <v>UNDEFINED ASSORTMENT</v>
          </cell>
          <cell r="AF23" t="str">
            <v>0% 10 ROG</v>
          </cell>
        </row>
        <row r="24">
          <cell r="O24" t="str">
            <v>HANG TAG BLUE</v>
          </cell>
          <cell r="S24" t="str">
            <v>X 7 DIGIT-NO EDI</v>
          </cell>
          <cell r="AF24" t="str">
            <v>0% 15 ROG</v>
          </cell>
        </row>
        <row r="25">
          <cell r="O25" t="str">
            <v>HANG TAG GOLD</v>
          </cell>
          <cell r="S25" t="str">
            <v>X NO EDI</v>
          </cell>
          <cell r="AF25" t="str">
            <v>0% 20 ROG</v>
          </cell>
        </row>
        <row r="26">
          <cell r="O26" t="str">
            <v>HANG TAG GREY</v>
          </cell>
          <cell r="AF26" t="str">
            <v>0% 21 ROG</v>
          </cell>
        </row>
        <row r="27">
          <cell r="O27" t="str">
            <v>HANG TAG MINT</v>
          </cell>
          <cell r="AF27" t="str">
            <v>0% 23 ROG</v>
          </cell>
        </row>
        <row r="28">
          <cell r="O28" t="str">
            <v>HANG YELLOW</v>
          </cell>
          <cell r="AF28" t="str">
            <v>0% 25 ROG</v>
          </cell>
        </row>
        <row r="29">
          <cell r="O29" t="str">
            <v>RAT TAIL</v>
          </cell>
          <cell r="AF29" t="str">
            <v>0% 30 ROG</v>
          </cell>
        </row>
        <row r="30">
          <cell r="O30" t="str">
            <v>RAT TAIL BLUE</v>
          </cell>
          <cell r="AF30" t="str">
            <v>0% 31 ROG</v>
          </cell>
        </row>
        <row r="31">
          <cell r="O31" t="str">
            <v>SHELF PRICE</v>
          </cell>
          <cell r="AF31" t="str">
            <v>0% 39 ROG</v>
          </cell>
        </row>
        <row r="32">
          <cell r="O32" t="str">
            <v>SHIP LABEL</v>
          </cell>
          <cell r="AF32" t="str">
            <v>0% 40 ROG</v>
          </cell>
        </row>
        <row r="33">
          <cell r="AF33" t="str">
            <v>0% 45 ROG</v>
          </cell>
        </row>
        <row r="34">
          <cell r="AF34" t="str">
            <v>0% 60 ROG</v>
          </cell>
        </row>
        <row r="35">
          <cell r="AF35" t="str">
            <v>0% 65 ROG</v>
          </cell>
        </row>
        <row r="36">
          <cell r="AF36" t="str">
            <v>0% 70 ROG</v>
          </cell>
        </row>
        <row r="37">
          <cell r="AF37" t="str">
            <v>0% 75 ROG</v>
          </cell>
        </row>
        <row r="38">
          <cell r="AF38" t="str">
            <v>0% 90 ROG</v>
          </cell>
        </row>
        <row r="39">
          <cell r="AF39" t="str">
            <v>0% 120 ROG</v>
          </cell>
        </row>
        <row r="40">
          <cell r="AF40" t="str">
            <v>0% 300 ROG</v>
          </cell>
        </row>
        <row r="41">
          <cell r="AF41" t="str">
            <v>0.25% 70 ROG</v>
          </cell>
        </row>
        <row r="42">
          <cell r="AF42" t="str">
            <v>0.5% 60 ROG</v>
          </cell>
        </row>
        <row r="43">
          <cell r="AF43" t="str">
            <v>1% 10 ROG</v>
          </cell>
        </row>
        <row r="44">
          <cell r="AF44" t="str">
            <v>1% 14 ROG</v>
          </cell>
        </row>
        <row r="45">
          <cell r="AF45" t="str">
            <v>1% 15 ROG</v>
          </cell>
        </row>
        <row r="46">
          <cell r="AF46" t="str">
            <v>1% 20 ROG</v>
          </cell>
        </row>
        <row r="47">
          <cell r="AF47" t="str">
            <v>1% 22 ROG</v>
          </cell>
        </row>
        <row r="48">
          <cell r="AF48" t="str">
            <v>1% 30 ROG</v>
          </cell>
        </row>
        <row r="49">
          <cell r="AF49" t="str">
            <v>1% 45 ROG</v>
          </cell>
        </row>
        <row r="50">
          <cell r="AF50" t="str">
            <v>1% 50 ROG</v>
          </cell>
        </row>
        <row r="51">
          <cell r="AF51" t="str">
            <v>1% 60 ROG</v>
          </cell>
        </row>
        <row r="52">
          <cell r="AF52" t="str">
            <v>1% 120 ROG</v>
          </cell>
        </row>
        <row r="53">
          <cell r="AF53" t="str">
            <v>1.5% 60 ROG</v>
          </cell>
        </row>
        <row r="54">
          <cell r="AF54" t="str">
            <v>2% 20 ROG</v>
          </cell>
        </row>
        <row r="55">
          <cell r="AF55" t="str">
            <v>2% 30 ROG</v>
          </cell>
        </row>
        <row r="56">
          <cell r="AF56" t="str">
            <v>2% 45 ROG</v>
          </cell>
        </row>
        <row r="57">
          <cell r="AF57" t="str">
            <v>2.25% 45 ROG</v>
          </cell>
        </row>
        <row r="58">
          <cell r="AF58" t="str">
            <v>5% 90 ROG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6"/>
  <sheetViews>
    <sheetView tabSelected="1" zoomScale="75" zoomScaleNormal="75" workbookViewId="0">
      <selection activeCell="D3" sqref="D3"/>
    </sheetView>
  </sheetViews>
  <sheetFormatPr defaultColWidth="9.140625" defaultRowHeight="15"/>
  <cols>
    <col min="1" max="1" width="10.140625" style="1" customWidth="1"/>
    <col min="2" max="2" width="23.28515625" style="2" customWidth="1"/>
    <col min="3" max="3" width="8.42578125" style="2" customWidth="1"/>
    <col min="4" max="4" width="16.28515625" style="2" customWidth="1"/>
    <col min="5" max="5" width="9.140625" style="2" customWidth="1"/>
    <col min="6" max="6" width="11.28515625" style="2" customWidth="1"/>
    <col min="7" max="7" width="15.140625" style="2" customWidth="1"/>
    <col min="8" max="8" width="23.85546875" style="2" customWidth="1"/>
    <col min="9" max="9" width="15.5703125" style="2" customWidth="1"/>
    <col min="10" max="10" width="17" style="2" customWidth="1"/>
    <col min="11" max="11" width="15.5703125" style="3" customWidth="1"/>
    <col min="12" max="12" width="14.7109375" style="2" customWidth="1"/>
    <col min="13" max="13" width="14.42578125" style="2" customWidth="1"/>
    <col min="14" max="14" width="11.28515625" style="2" customWidth="1"/>
    <col min="15" max="15" width="11.7109375" style="2" customWidth="1"/>
    <col min="16" max="16" width="15.5703125" style="2" customWidth="1"/>
    <col min="17" max="17" width="8.85546875" style="2" customWidth="1"/>
    <col min="18" max="18" width="8.5703125" style="5" customWidth="1"/>
    <col min="19" max="20" width="9.42578125" style="2" customWidth="1"/>
    <col min="21" max="21" width="7.7109375" style="68" customWidth="1"/>
    <col min="22" max="22" width="8.42578125" style="68" customWidth="1"/>
    <col min="23" max="23" width="8.5703125" style="68" customWidth="1"/>
    <col min="24" max="24" width="8.140625" style="68" customWidth="1"/>
    <col min="25" max="25" width="8.7109375" style="68" customWidth="1"/>
    <col min="26" max="26" width="7.140625" style="68" customWidth="1"/>
    <col min="27" max="27" width="9" style="69" customWidth="1"/>
    <col min="28" max="28" width="8.42578125" style="70" customWidth="1"/>
    <col min="29" max="29" width="10" style="71" customWidth="1"/>
    <col min="30" max="30" width="10" style="69" customWidth="1"/>
    <col min="31" max="31" width="9.85546875" style="67" customWidth="1"/>
    <col min="32" max="32" width="11.5703125" style="2" customWidth="1"/>
    <col min="33" max="33" width="8.85546875" style="5" customWidth="1"/>
    <col min="34" max="34" width="17.5703125" style="2" customWidth="1"/>
    <col min="35" max="35" width="8.42578125" style="4" customWidth="1"/>
    <col min="36" max="36" width="9" style="5" customWidth="1"/>
    <col min="37" max="37" width="8.42578125" style="5" customWidth="1"/>
    <col min="38" max="38" width="7.85546875" style="4" customWidth="1"/>
    <col min="39" max="39" width="10.5703125" style="5" customWidth="1"/>
    <col min="40" max="40" width="8.140625" style="4" customWidth="1"/>
    <col min="41" max="42" width="9.28515625" style="5" customWidth="1"/>
    <col min="43" max="43" width="11.5703125" style="4" customWidth="1"/>
    <col min="44" max="44" width="10.85546875" style="5" customWidth="1"/>
    <col min="45" max="45" width="7.85546875" style="5" customWidth="1"/>
    <col min="46" max="46" width="9.5703125" style="5" customWidth="1"/>
    <col min="47" max="47" width="7.7109375" style="5" customWidth="1"/>
    <col min="48" max="48" width="12.140625" style="5" customWidth="1"/>
    <col min="49" max="49" width="9.140625" style="2" customWidth="1"/>
    <col min="50" max="50" width="9.140625" style="2"/>
    <col min="51" max="51" width="14" style="2" customWidth="1"/>
    <col min="52" max="52" width="12.28515625" style="5" customWidth="1"/>
    <col min="53" max="53" width="12.140625" style="5" customWidth="1"/>
    <col min="54" max="54" width="11.85546875" style="5" customWidth="1"/>
    <col min="55" max="16384" width="9.140625" style="2"/>
  </cols>
  <sheetData>
    <row r="1" spans="1:58" ht="68.099999999999994" customHeight="1">
      <c r="A1" s="6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12" t="s">
        <v>16</v>
      </c>
      <c r="R1" s="13" t="s">
        <v>17</v>
      </c>
      <c r="S1" s="14" t="s">
        <v>18</v>
      </c>
      <c r="T1" s="7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6" t="s">
        <v>26</v>
      </c>
      <c r="AB1" s="6" t="s">
        <v>27</v>
      </c>
      <c r="AC1" s="17" t="s">
        <v>28</v>
      </c>
      <c r="AD1" s="18" t="s">
        <v>29</v>
      </c>
      <c r="AE1" s="19" t="s">
        <v>30</v>
      </c>
      <c r="AF1" s="7" t="s">
        <v>31</v>
      </c>
      <c r="AG1" s="20" t="s">
        <v>32</v>
      </c>
      <c r="AH1" s="7" t="s">
        <v>33</v>
      </c>
      <c r="AI1" s="21" t="s">
        <v>34</v>
      </c>
      <c r="AJ1" s="22" t="s">
        <v>35</v>
      </c>
      <c r="AK1" s="20" t="s">
        <v>36</v>
      </c>
      <c r="AL1" s="21" t="s">
        <v>37</v>
      </c>
      <c r="AM1" s="20" t="s">
        <v>38</v>
      </c>
      <c r="AN1" s="21" t="s">
        <v>39</v>
      </c>
      <c r="AO1" s="20" t="s">
        <v>40</v>
      </c>
      <c r="AP1" s="23" t="s">
        <v>41</v>
      </c>
      <c r="AQ1" s="21" t="s">
        <v>42</v>
      </c>
      <c r="AR1" s="20" t="s">
        <v>43</v>
      </c>
      <c r="AS1" s="20" t="s">
        <v>44</v>
      </c>
      <c r="AT1" s="24" t="s">
        <v>45</v>
      </c>
      <c r="AU1" s="25" t="s">
        <v>46</v>
      </c>
      <c r="AV1" s="26" t="s">
        <v>47</v>
      </c>
      <c r="AW1" s="27" t="s">
        <v>48</v>
      </c>
      <c r="AX1" s="25" t="s">
        <v>49</v>
      </c>
      <c r="AY1" s="7" t="s">
        <v>50</v>
      </c>
      <c r="AZ1" s="20" t="s">
        <v>51</v>
      </c>
      <c r="BA1" s="20" t="s">
        <v>52</v>
      </c>
      <c r="BB1" s="20" t="s">
        <v>53</v>
      </c>
      <c r="BC1" s="28" t="s">
        <v>54</v>
      </c>
      <c r="BD1" s="29" t="s">
        <v>55</v>
      </c>
      <c r="BE1" s="29" t="s">
        <v>56</v>
      </c>
    </row>
    <row r="2" spans="1:58" customFormat="1" ht="99.95" customHeight="1">
      <c r="A2" s="30">
        <v>1</v>
      </c>
      <c r="B2" s="31"/>
      <c r="C2" s="31"/>
      <c r="D2" s="32"/>
      <c r="E2" s="31"/>
      <c r="F2" s="33" t="s">
        <v>57</v>
      </c>
      <c r="G2" s="34" t="s">
        <v>58</v>
      </c>
      <c r="H2" s="35" t="s">
        <v>108</v>
      </c>
      <c r="I2" s="33" t="s">
        <v>59</v>
      </c>
      <c r="J2" s="36" t="s">
        <v>60</v>
      </c>
      <c r="K2" s="37" t="s">
        <v>61</v>
      </c>
      <c r="L2" s="38" t="s">
        <v>62</v>
      </c>
      <c r="M2" s="39" t="s">
        <v>63</v>
      </c>
      <c r="N2" s="31"/>
      <c r="O2" s="40" t="s">
        <v>64</v>
      </c>
      <c r="P2" s="41"/>
      <c r="Q2" s="31" t="s">
        <v>65</v>
      </c>
      <c r="R2" s="42">
        <v>3.15</v>
      </c>
      <c r="S2" s="31" t="s">
        <v>66</v>
      </c>
      <c r="T2" s="31"/>
      <c r="U2" s="43">
        <v>37</v>
      </c>
      <c r="V2" s="43">
        <v>31</v>
      </c>
      <c r="W2" s="43">
        <v>40</v>
      </c>
      <c r="X2" s="43">
        <v>37</v>
      </c>
      <c r="Y2" s="43">
        <v>31</v>
      </c>
      <c r="Z2" s="43">
        <v>40</v>
      </c>
      <c r="AA2" s="30">
        <v>11</v>
      </c>
      <c r="AB2" s="43">
        <v>12</v>
      </c>
      <c r="AC2" s="44">
        <f>IF(X2="","",X2*Y2*Z2/1000000)</f>
        <v>4.5879999999999997E-2</v>
      </c>
      <c r="AD2" s="45">
        <v>63</v>
      </c>
      <c r="AE2" s="46">
        <f>IF(AB2="","",AD2/AC2*AB2)</f>
        <v>16477.768090671318</v>
      </c>
      <c r="AF2" s="47">
        <v>2250</v>
      </c>
      <c r="AG2" s="48">
        <f>IF(ISERROR(AF2/AE2),"",AF2/AE2)</f>
        <v>0.13654761904761903</v>
      </c>
      <c r="AH2" s="49" t="s">
        <v>67</v>
      </c>
      <c r="AI2" s="50">
        <f t="shared" ref="AI2:AI15" si="0">18.8%+30%</f>
        <v>0.48799999999999999</v>
      </c>
      <c r="AJ2" s="48">
        <f t="shared" ref="AJ2:AJ15" si="1">IF(ISERROR(R2*AI2),"",R2*AI2)</f>
        <v>1.5371999999999999</v>
      </c>
      <c r="AK2" s="48">
        <f t="shared" ref="AK2:AK15" si="2">IF(ISERROR(R2+AG2+AJ2),"",R2+AG2+AJ2)</f>
        <v>4.8237476190476194</v>
      </c>
      <c r="AL2" s="51">
        <v>0</v>
      </c>
      <c r="AM2" s="48">
        <f t="shared" ref="AM2:AM15" si="3">IF(ISERROR(AV2*AL2),"",AV2*AL2)</f>
        <v>0</v>
      </c>
      <c r="AN2" s="51">
        <v>0</v>
      </c>
      <c r="AO2" s="48">
        <f t="shared" ref="AO2:AO15" si="4">IF(ISERROR(AV2*AN2),"",AV2*AN2)</f>
        <v>0</v>
      </c>
      <c r="AP2" s="52">
        <v>0</v>
      </c>
      <c r="AQ2" s="51">
        <v>0</v>
      </c>
      <c r="AR2" s="48">
        <f t="shared" ref="AR2:AR15" si="5">IF(ISERROR(AV2*AQ2),"",AV2*AQ2)</f>
        <v>0</v>
      </c>
      <c r="AS2" s="48">
        <f t="shared" ref="AS2:AS15" si="6">IF(ISERROR(AM2+AO2+AR2),"",AM2+AO2+AR2)</f>
        <v>0</v>
      </c>
      <c r="AT2" s="48">
        <f t="shared" ref="AT2:AT15" si="7">IF(ISERROR(AK2+AS2),"",AK2+AS2)</f>
        <v>4.8237476190476194</v>
      </c>
      <c r="AU2" s="53">
        <f t="shared" ref="AU2:AU15" si="8">IF(ISERROR((AV2-AT2)/AV2),"",(AV2-AT2)/AV2)</f>
        <v>0.18928611444577828</v>
      </c>
      <c r="AV2" s="54">
        <v>5.95</v>
      </c>
      <c r="AW2" s="55">
        <v>12.99</v>
      </c>
      <c r="AX2" s="53">
        <f>IF(ISERROR((AW2-AV2)/AW2),"",(AW2-AV2)/AW2)</f>
        <v>0.54195535026943797</v>
      </c>
      <c r="AY2" s="56">
        <v>1008</v>
      </c>
      <c r="AZ2" s="48">
        <f>IF(ISERROR(AT2*AY2),"",AT2*AY2)</f>
        <v>4862.3376000000007</v>
      </c>
      <c r="BA2" s="48">
        <f>IF(ISERROR(AV2*AY2),"",AV2*AY2)</f>
        <v>5997.6</v>
      </c>
      <c r="BB2" s="48">
        <f>IF(ISERROR(AW2*AY2),"",AW2*AY2)</f>
        <v>13093.92</v>
      </c>
      <c r="BC2" s="57">
        <f t="shared" ref="BC2:BC15" si="9">IF(U2="","",U2*V2*W2/1000000/AB2*AY2)</f>
        <v>3.8539199999999996</v>
      </c>
      <c r="BD2" s="31"/>
      <c r="BE2" s="31"/>
      <c r="BF2" s="58"/>
    </row>
    <row r="3" spans="1:58" customFormat="1" ht="99.95" customHeight="1">
      <c r="A3" s="30">
        <v>2</v>
      </c>
      <c r="B3" s="31"/>
      <c r="C3" s="31"/>
      <c r="D3" s="32"/>
      <c r="E3" s="31"/>
      <c r="F3" s="33" t="s">
        <v>57</v>
      </c>
      <c r="G3" s="34" t="s">
        <v>68</v>
      </c>
      <c r="H3" s="35" t="s">
        <v>108</v>
      </c>
      <c r="I3" s="33" t="s">
        <v>69</v>
      </c>
      <c r="J3" s="36" t="s">
        <v>70</v>
      </c>
      <c r="K3" s="37" t="s">
        <v>71</v>
      </c>
      <c r="L3" s="38" t="s">
        <v>62</v>
      </c>
      <c r="M3" s="33" t="s">
        <v>72</v>
      </c>
      <c r="N3" s="31"/>
      <c r="O3" s="40" t="s">
        <v>73</v>
      </c>
      <c r="P3" s="41"/>
      <c r="Q3" s="31" t="s">
        <v>65</v>
      </c>
      <c r="R3" s="42">
        <v>3.15</v>
      </c>
      <c r="S3" s="31" t="s">
        <v>66</v>
      </c>
      <c r="T3" s="31"/>
      <c r="U3" s="43">
        <v>37</v>
      </c>
      <c r="V3" s="43">
        <v>31</v>
      </c>
      <c r="W3" s="43">
        <v>40</v>
      </c>
      <c r="X3" s="43">
        <v>37</v>
      </c>
      <c r="Y3" s="43">
        <v>31</v>
      </c>
      <c r="Z3" s="43">
        <v>40</v>
      </c>
      <c r="AA3" s="30">
        <v>11</v>
      </c>
      <c r="AB3" s="43">
        <v>12</v>
      </c>
      <c r="AC3" s="44">
        <f t="shared" ref="AC3:AC15" si="10">IF(X3="","",X3*Y3*Z3/1000000)</f>
        <v>4.5879999999999997E-2</v>
      </c>
      <c r="AD3" s="45">
        <v>63</v>
      </c>
      <c r="AE3" s="46">
        <f t="shared" ref="AE3:AE15" si="11">IF(AB3="","",AD3/AC3*AB3)</f>
        <v>16477.768090671318</v>
      </c>
      <c r="AF3" s="47">
        <v>2250</v>
      </c>
      <c r="AG3" s="48">
        <f t="shared" ref="AG3:AG15" si="12">IF(ISERROR(AF3/AE3),"",AF3/AE3)</f>
        <v>0.13654761904761903</v>
      </c>
      <c r="AH3" s="49" t="s">
        <v>74</v>
      </c>
      <c r="AI3" s="50">
        <f t="shared" si="0"/>
        <v>0.48799999999999999</v>
      </c>
      <c r="AJ3" s="48">
        <f t="shared" si="1"/>
        <v>1.5371999999999999</v>
      </c>
      <c r="AK3" s="48">
        <f t="shared" si="2"/>
        <v>4.8237476190476194</v>
      </c>
      <c r="AL3" s="51">
        <v>0</v>
      </c>
      <c r="AM3" s="48">
        <f t="shared" si="3"/>
        <v>0</v>
      </c>
      <c r="AN3" s="51">
        <v>0</v>
      </c>
      <c r="AO3" s="48">
        <f t="shared" si="4"/>
        <v>0</v>
      </c>
      <c r="AP3" s="52">
        <v>0</v>
      </c>
      <c r="AQ3" s="51">
        <v>0</v>
      </c>
      <c r="AR3" s="48">
        <f t="shared" si="5"/>
        <v>0</v>
      </c>
      <c r="AS3" s="48">
        <f t="shared" si="6"/>
        <v>0</v>
      </c>
      <c r="AT3" s="48">
        <f t="shared" si="7"/>
        <v>4.8237476190476194</v>
      </c>
      <c r="AU3" s="53">
        <f t="shared" si="8"/>
        <v>0.18928611444577828</v>
      </c>
      <c r="AV3" s="54">
        <v>5.95</v>
      </c>
      <c r="AW3" s="55">
        <v>12.99</v>
      </c>
      <c r="AX3" s="53">
        <f t="shared" ref="AX3:AX15" si="13">IF(ISERROR((AW3-AV3)/AW3),"",(AW3-AV3)/AW3)</f>
        <v>0.54195535026943797</v>
      </c>
      <c r="AY3" s="56">
        <v>1008</v>
      </c>
      <c r="AZ3" s="48">
        <f t="shared" ref="AZ3:AZ15" si="14">IF(ISERROR(AT3*AY3),"",AT3*AY3)</f>
        <v>4862.3376000000007</v>
      </c>
      <c r="BA3" s="48">
        <f t="shared" ref="BA3:BA15" si="15">IF(ISERROR(AV3*AY3),"",AV3*AY3)</f>
        <v>5997.6</v>
      </c>
      <c r="BB3" s="48">
        <f t="shared" ref="BB3:BB15" si="16">IF(ISERROR(AW3*AY3),"",AW3*AY3)</f>
        <v>13093.92</v>
      </c>
      <c r="BC3" s="57">
        <f t="shared" si="9"/>
        <v>3.8539199999999996</v>
      </c>
      <c r="BD3" s="31"/>
      <c r="BE3" s="31"/>
      <c r="BF3" s="58"/>
    </row>
    <row r="4" spans="1:58" customFormat="1" ht="99.95" customHeight="1">
      <c r="A4" s="30">
        <v>3</v>
      </c>
      <c r="B4" s="31"/>
      <c r="C4" s="31"/>
      <c r="D4" s="32"/>
      <c r="E4" s="31"/>
      <c r="F4" s="33" t="s">
        <v>57</v>
      </c>
      <c r="G4" s="34" t="s">
        <v>75</v>
      </c>
      <c r="H4" s="35" t="s">
        <v>109</v>
      </c>
      <c r="I4" s="33" t="s">
        <v>69</v>
      </c>
      <c r="J4" s="36" t="s">
        <v>70</v>
      </c>
      <c r="K4" s="37" t="s">
        <v>71</v>
      </c>
      <c r="L4" s="38" t="s">
        <v>62</v>
      </c>
      <c r="M4" s="33" t="s">
        <v>76</v>
      </c>
      <c r="N4" s="31"/>
      <c r="O4" s="40" t="s">
        <v>77</v>
      </c>
      <c r="P4" s="41"/>
      <c r="Q4" s="31" t="s">
        <v>65</v>
      </c>
      <c r="R4" s="42">
        <v>3.15</v>
      </c>
      <c r="S4" s="31" t="s">
        <v>66</v>
      </c>
      <c r="T4" s="31"/>
      <c r="U4" s="43">
        <v>37</v>
      </c>
      <c r="V4" s="43">
        <v>31</v>
      </c>
      <c r="W4" s="43">
        <v>40</v>
      </c>
      <c r="X4" s="43">
        <v>37</v>
      </c>
      <c r="Y4" s="43">
        <v>31</v>
      </c>
      <c r="Z4" s="43">
        <v>40</v>
      </c>
      <c r="AA4" s="30">
        <v>11</v>
      </c>
      <c r="AB4" s="43">
        <v>12</v>
      </c>
      <c r="AC4" s="44">
        <f t="shared" si="10"/>
        <v>4.5879999999999997E-2</v>
      </c>
      <c r="AD4" s="45">
        <v>63</v>
      </c>
      <c r="AE4" s="46">
        <f t="shared" si="11"/>
        <v>16477.768090671318</v>
      </c>
      <c r="AF4" s="47">
        <v>2250</v>
      </c>
      <c r="AG4" s="48">
        <f t="shared" si="12"/>
        <v>0.13654761904761903</v>
      </c>
      <c r="AH4" s="49" t="s">
        <v>67</v>
      </c>
      <c r="AI4" s="50">
        <f t="shared" si="0"/>
        <v>0.48799999999999999</v>
      </c>
      <c r="AJ4" s="48">
        <f t="shared" si="1"/>
        <v>1.5371999999999999</v>
      </c>
      <c r="AK4" s="48">
        <f t="shared" si="2"/>
        <v>4.8237476190476194</v>
      </c>
      <c r="AL4" s="51">
        <v>0</v>
      </c>
      <c r="AM4" s="48">
        <f t="shared" si="3"/>
        <v>0</v>
      </c>
      <c r="AN4" s="51">
        <v>0</v>
      </c>
      <c r="AO4" s="48">
        <f t="shared" si="4"/>
        <v>0</v>
      </c>
      <c r="AP4" s="52">
        <v>0</v>
      </c>
      <c r="AQ4" s="51">
        <v>0</v>
      </c>
      <c r="AR4" s="48">
        <f t="shared" si="5"/>
        <v>0</v>
      </c>
      <c r="AS4" s="48">
        <f t="shared" si="6"/>
        <v>0</v>
      </c>
      <c r="AT4" s="48">
        <f t="shared" si="7"/>
        <v>4.8237476190476194</v>
      </c>
      <c r="AU4" s="53">
        <f t="shared" si="8"/>
        <v>0.18928611444577828</v>
      </c>
      <c r="AV4" s="54">
        <v>5.95</v>
      </c>
      <c r="AW4" s="55">
        <v>12.99</v>
      </c>
      <c r="AX4" s="53">
        <f t="shared" si="13"/>
        <v>0.54195535026943797</v>
      </c>
      <c r="AY4" s="56">
        <v>1008</v>
      </c>
      <c r="AZ4" s="48">
        <f t="shared" si="14"/>
        <v>4862.3376000000007</v>
      </c>
      <c r="BA4" s="48">
        <f t="shared" si="15"/>
        <v>5997.6</v>
      </c>
      <c r="BB4" s="48">
        <f t="shared" si="16"/>
        <v>13093.92</v>
      </c>
      <c r="BC4" s="57">
        <f t="shared" si="9"/>
        <v>3.8539199999999996</v>
      </c>
      <c r="BD4" s="31"/>
      <c r="BE4" s="31"/>
      <c r="BF4" s="58"/>
    </row>
    <row r="5" spans="1:58" customFormat="1" ht="99.95" customHeight="1">
      <c r="A5" s="30">
        <v>4</v>
      </c>
      <c r="B5" s="31"/>
      <c r="C5" s="31"/>
      <c r="D5" s="32"/>
      <c r="E5" s="31"/>
      <c r="F5" s="33" t="s">
        <v>57</v>
      </c>
      <c r="G5" s="59" t="s">
        <v>78</v>
      </c>
      <c r="H5" s="35" t="s">
        <v>109</v>
      </c>
      <c r="I5" s="33" t="s">
        <v>69</v>
      </c>
      <c r="J5" s="36" t="s">
        <v>79</v>
      </c>
      <c r="K5" s="37" t="s">
        <v>71</v>
      </c>
      <c r="L5" s="38" t="s">
        <v>62</v>
      </c>
      <c r="M5" s="33" t="s">
        <v>76</v>
      </c>
      <c r="N5" s="31"/>
      <c r="O5" s="40" t="s">
        <v>80</v>
      </c>
      <c r="P5" s="41"/>
      <c r="Q5" s="31" t="s">
        <v>65</v>
      </c>
      <c r="R5" s="42">
        <v>3.15</v>
      </c>
      <c r="S5" s="31" t="s">
        <v>66</v>
      </c>
      <c r="T5" s="31"/>
      <c r="U5" s="43">
        <v>37</v>
      </c>
      <c r="V5" s="43">
        <v>31</v>
      </c>
      <c r="W5" s="43">
        <v>40</v>
      </c>
      <c r="X5" s="43">
        <v>37</v>
      </c>
      <c r="Y5" s="43">
        <v>31</v>
      </c>
      <c r="Z5" s="43">
        <v>40</v>
      </c>
      <c r="AA5" s="30">
        <v>11</v>
      </c>
      <c r="AB5" s="43">
        <v>12</v>
      </c>
      <c r="AC5" s="44">
        <f t="shared" si="10"/>
        <v>4.5879999999999997E-2</v>
      </c>
      <c r="AD5" s="45">
        <v>63</v>
      </c>
      <c r="AE5" s="46">
        <f t="shared" si="11"/>
        <v>16477.768090671318</v>
      </c>
      <c r="AF5" s="47">
        <v>2250</v>
      </c>
      <c r="AG5" s="48">
        <f t="shared" si="12"/>
        <v>0.13654761904761903</v>
      </c>
      <c r="AH5" s="49" t="s">
        <v>67</v>
      </c>
      <c r="AI5" s="50">
        <f t="shared" si="0"/>
        <v>0.48799999999999999</v>
      </c>
      <c r="AJ5" s="48">
        <f t="shared" si="1"/>
        <v>1.5371999999999999</v>
      </c>
      <c r="AK5" s="48">
        <f t="shared" si="2"/>
        <v>4.8237476190476194</v>
      </c>
      <c r="AL5" s="51">
        <v>0</v>
      </c>
      <c r="AM5" s="48">
        <f t="shared" si="3"/>
        <v>0</v>
      </c>
      <c r="AN5" s="51">
        <v>0</v>
      </c>
      <c r="AO5" s="48">
        <f t="shared" si="4"/>
        <v>0</v>
      </c>
      <c r="AP5" s="52">
        <v>0</v>
      </c>
      <c r="AQ5" s="51">
        <v>0</v>
      </c>
      <c r="AR5" s="48">
        <f t="shared" si="5"/>
        <v>0</v>
      </c>
      <c r="AS5" s="48">
        <f t="shared" si="6"/>
        <v>0</v>
      </c>
      <c r="AT5" s="48">
        <f t="shared" si="7"/>
        <v>4.8237476190476194</v>
      </c>
      <c r="AU5" s="53">
        <f t="shared" si="8"/>
        <v>0.18928611444577828</v>
      </c>
      <c r="AV5" s="54">
        <v>5.95</v>
      </c>
      <c r="AW5" s="55">
        <v>12.99</v>
      </c>
      <c r="AX5" s="53">
        <f t="shared" si="13"/>
        <v>0.54195535026943797</v>
      </c>
      <c r="AY5" s="56">
        <v>1008</v>
      </c>
      <c r="AZ5" s="48">
        <f t="shared" si="14"/>
        <v>4862.3376000000007</v>
      </c>
      <c r="BA5" s="48">
        <f t="shared" si="15"/>
        <v>5997.6</v>
      </c>
      <c r="BB5" s="48">
        <f t="shared" si="16"/>
        <v>13093.92</v>
      </c>
      <c r="BC5" s="57">
        <f t="shared" si="9"/>
        <v>3.8539199999999996</v>
      </c>
      <c r="BD5" s="31"/>
      <c r="BE5" s="31"/>
      <c r="BF5" s="58"/>
    </row>
    <row r="6" spans="1:58" ht="99.95" customHeight="1">
      <c r="A6" s="30">
        <v>5</v>
      </c>
      <c r="B6" s="33"/>
      <c r="C6" s="33"/>
      <c r="D6" s="32"/>
      <c r="E6" s="31"/>
      <c r="F6" s="33" t="s">
        <v>57</v>
      </c>
      <c r="G6" s="34" t="s">
        <v>81</v>
      </c>
      <c r="H6" s="35" t="s">
        <v>109</v>
      </c>
      <c r="I6" s="33" t="s">
        <v>69</v>
      </c>
      <c r="J6" s="36" t="s">
        <v>70</v>
      </c>
      <c r="K6" s="37" t="s">
        <v>71</v>
      </c>
      <c r="L6" s="38" t="s">
        <v>62</v>
      </c>
      <c r="M6" s="39" t="s">
        <v>82</v>
      </c>
      <c r="N6" s="33"/>
      <c r="O6" s="40" t="s">
        <v>83</v>
      </c>
      <c r="P6" s="41"/>
      <c r="Q6" s="31" t="s">
        <v>65</v>
      </c>
      <c r="R6" s="60">
        <v>3.15</v>
      </c>
      <c r="S6" s="31" t="s">
        <v>66</v>
      </c>
      <c r="T6" s="31"/>
      <c r="U6" s="43">
        <v>37</v>
      </c>
      <c r="V6" s="43">
        <v>31</v>
      </c>
      <c r="W6" s="43">
        <v>40</v>
      </c>
      <c r="X6" s="43">
        <v>37</v>
      </c>
      <c r="Y6" s="43">
        <v>31</v>
      </c>
      <c r="Z6" s="43">
        <v>40</v>
      </c>
      <c r="AA6" s="30">
        <v>11</v>
      </c>
      <c r="AB6" s="43">
        <v>12</v>
      </c>
      <c r="AC6" s="44">
        <f t="shared" si="10"/>
        <v>4.5879999999999997E-2</v>
      </c>
      <c r="AD6" s="45">
        <v>63</v>
      </c>
      <c r="AE6" s="46">
        <f t="shared" si="11"/>
        <v>16477.768090671318</v>
      </c>
      <c r="AF6" s="47">
        <v>2250</v>
      </c>
      <c r="AG6" s="48">
        <f t="shared" si="12"/>
        <v>0.13654761904761903</v>
      </c>
      <c r="AH6" s="49" t="s">
        <v>67</v>
      </c>
      <c r="AI6" s="50">
        <f t="shared" si="0"/>
        <v>0.48799999999999999</v>
      </c>
      <c r="AJ6" s="48">
        <f t="shared" si="1"/>
        <v>1.5371999999999999</v>
      </c>
      <c r="AK6" s="48">
        <f t="shared" si="2"/>
        <v>4.8237476190476194</v>
      </c>
      <c r="AL6" s="51">
        <v>0</v>
      </c>
      <c r="AM6" s="61">
        <f t="shared" si="3"/>
        <v>0</v>
      </c>
      <c r="AN6" s="51">
        <v>0</v>
      </c>
      <c r="AO6" s="61">
        <f t="shared" si="4"/>
        <v>0</v>
      </c>
      <c r="AP6" s="52">
        <v>0</v>
      </c>
      <c r="AQ6" s="51">
        <v>0</v>
      </c>
      <c r="AR6" s="61">
        <f t="shared" si="5"/>
        <v>0</v>
      </c>
      <c r="AS6" s="48">
        <f t="shared" si="6"/>
        <v>0</v>
      </c>
      <c r="AT6" s="48">
        <f t="shared" si="7"/>
        <v>4.8237476190476194</v>
      </c>
      <c r="AU6" s="62">
        <f t="shared" si="8"/>
        <v>0.18928611444577828</v>
      </c>
      <c r="AV6" s="60">
        <v>5.95</v>
      </c>
      <c r="AW6" s="55">
        <v>12.99</v>
      </c>
      <c r="AX6" s="53">
        <f t="shared" si="13"/>
        <v>0.54195535026943797</v>
      </c>
      <c r="AY6" s="56">
        <v>1008</v>
      </c>
      <c r="AZ6" s="48">
        <f t="shared" si="14"/>
        <v>4862.3376000000007</v>
      </c>
      <c r="BA6" s="48">
        <f t="shared" si="15"/>
        <v>5997.6</v>
      </c>
      <c r="BB6" s="48">
        <f t="shared" si="16"/>
        <v>13093.92</v>
      </c>
      <c r="BC6" s="57">
        <f t="shared" si="9"/>
        <v>3.8539199999999996</v>
      </c>
      <c r="BD6" s="33"/>
      <c r="BE6" s="33"/>
      <c r="BF6" s="63"/>
    </row>
    <row r="7" spans="1:58" ht="99.95" customHeight="1">
      <c r="A7" s="30">
        <v>6</v>
      </c>
      <c r="B7" s="33"/>
      <c r="C7" s="33"/>
      <c r="D7" s="32"/>
      <c r="E7" s="31"/>
      <c r="F7" s="33" t="s">
        <v>57</v>
      </c>
      <c r="G7" s="34" t="s">
        <v>84</v>
      </c>
      <c r="H7" s="35" t="s">
        <v>109</v>
      </c>
      <c r="I7" s="33" t="s">
        <v>69</v>
      </c>
      <c r="J7" s="36" t="s">
        <v>70</v>
      </c>
      <c r="K7" s="37" t="s">
        <v>71</v>
      </c>
      <c r="L7" s="38" t="s">
        <v>62</v>
      </c>
      <c r="M7" s="39" t="s">
        <v>85</v>
      </c>
      <c r="N7" s="33"/>
      <c r="O7" s="40" t="s">
        <v>86</v>
      </c>
      <c r="P7" s="41"/>
      <c r="Q7" s="31" t="s">
        <v>65</v>
      </c>
      <c r="R7" s="60">
        <v>3.15</v>
      </c>
      <c r="S7" s="31" t="s">
        <v>66</v>
      </c>
      <c r="T7" s="31"/>
      <c r="U7" s="43">
        <v>37</v>
      </c>
      <c r="V7" s="43">
        <v>31</v>
      </c>
      <c r="W7" s="43">
        <v>40</v>
      </c>
      <c r="X7" s="43">
        <v>37</v>
      </c>
      <c r="Y7" s="43">
        <v>31</v>
      </c>
      <c r="Z7" s="43">
        <v>40</v>
      </c>
      <c r="AA7" s="30">
        <v>11</v>
      </c>
      <c r="AB7" s="43">
        <v>12</v>
      </c>
      <c r="AC7" s="44">
        <f t="shared" si="10"/>
        <v>4.5879999999999997E-2</v>
      </c>
      <c r="AD7" s="45">
        <v>63</v>
      </c>
      <c r="AE7" s="46">
        <f t="shared" si="11"/>
        <v>16477.768090671318</v>
      </c>
      <c r="AF7" s="47">
        <v>2250</v>
      </c>
      <c r="AG7" s="48">
        <f t="shared" si="12"/>
        <v>0.13654761904761903</v>
      </c>
      <c r="AH7" s="49" t="s">
        <v>74</v>
      </c>
      <c r="AI7" s="50">
        <f t="shared" si="0"/>
        <v>0.48799999999999999</v>
      </c>
      <c r="AJ7" s="48">
        <f t="shared" si="1"/>
        <v>1.5371999999999999</v>
      </c>
      <c r="AK7" s="48">
        <f t="shared" si="2"/>
        <v>4.8237476190476194</v>
      </c>
      <c r="AL7" s="51">
        <v>0</v>
      </c>
      <c r="AM7" s="61">
        <f t="shared" si="3"/>
        <v>0</v>
      </c>
      <c r="AN7" s="51">
        <v>0</v>
      </c>
      <c r="AO7" s="61">
        <f t="shared" si="4"/>
        <v>0</v>
      </c>
      <c r="AP7" s="52">
        <v>0</v>
      </c>
      <c r="AQ7" s="51">
        <v>0</v>
      </c>
      <c r="AR7" s="61">
        <f t="shared" si="5"/>
        <v>0</v>
      </c>
      <c r="AS7" s="48">
        <f t="shared" si="6"/>
        <v>0</v>
      </c>
      <c r="AT7" s="48">
        <f t="shared" si="7"/>
        <v>4.8237476190476194</v>
      </c>
      <c r="AU7" s="62">
        <f t="shared" si="8"/>
        <v>0.18928611444577828</v>
      </c>
      <c r="AV7" s="60">
        <v>5.95</v>
      </c>
      <c r="AW7" s="55">
        <v>12.99</v>
      </c>
      <c r="AX7" s="53">
        <f t="shared" si="13"/>
        <v>0.54195535026943797</v>
      </c>
      <c r="AY7" s="56">
        <v>1008</v>
      </c>
      <c r="AZ7" s="48">
        <f t="shared" si="14"/>
        <v>4862.3376000000007</v>
      </c>
      <c r="BA7" s="48">
        <f t="shared" si="15"/>
        <v>5997.6</v>
      </c>
      <c r="BB7" s="48">
        <f t="shared" si="16"/>
        <v>13093.92</v>
      </c>
      <c r="BC7" s="57">
        <f t="shared" si="9"/>
        <v>3.8539199999999996</v>
      </c>
      <c r="BD7" s="33"/>
      <c r="BE7" s="33"/>
      <c r="BF7" s="63"/>
    </row>
    <row r="8" spans="1:58" ht="99.95" customHeight="1">
      <c r="A8" s="30">
        <v>7</v>
      </c>
      <c r="B8" s="33"/>
      <c r="C8" s="33"/>
      <c r="D8" s="32"/>
      <c r="E8" s="31"/>
      <c r="F8" s="33" t="s">
        <v>57</v>
      </c>
      <c r="G8" s="34" t="s">
        <v>87</v>
      </c>
      <c r="H8" s="35" t="s">
        <v>109</v>
      </c>
      <c r="I8" s="33" t="s">
        <v>69</v>
      </c>
      <c r="J8" s="36" t="s">
        <v>88</v>
      </c>
      <c r="K8" s="37" t="s">
        <v>71</v>
      </c>
      <c r="L8" s="38" t="s">
        <v>62</v>
      </c>
      <c r="M8" s="39" t="s">
        <v>76</v>
      </c>
      <c r="N8" s="33"/>
      <c r="O8" s="40" t="s">
        <v>89</v>
      </c>
      <c r="P8" s="41"/>
      <c r="Q8" s="31" t="s">
        <v>65</v>
      </c>
      <c r="R8" s="60">
        <v>3.15</v>
      </c>
      <c r="S8" s="31" t="s">
        <v>66</v>
      </c>
      <c r="T8" s="31"/>
      <c r="U8" s="43">
        <v>37</v>
      </c>
      <c r="V8" s="43">
        <v>31</v>
      </c>
      <c r="W8" s="43">
        <v>40</v>
      </c>
      <c r="X8" s="43">
        <v>37</v>
      </c>
      <c r="Y8" s="43">
        <v>31</v>
      </c>
      <c r="Z8" s="43">
        <v>40</v>
      </c>
      <c r="AA8" s="30">
        <v>11</v>
      </c>
      <c r="AB8" s="43">
        <v>12</v>
      </c>
      <c r="AC8" s="44">
        <f t="shared" si="10"/>
        <v>4.5879999999999997E-2</v>
      </c>
      <c r="AD8" s="45">
        <v>63</v>
      </c>
      <c r="AE8" s="46">
        <f t="shared" si="11"/>
        <v>16477.768090671318</v>
      </c>
      <c r="AF8" s="47">
        <v>2250</v>
      </c>
      <c r="AG8" s="48">
        <f t="shared" si="12"/>
        <v>0.13654761904761903</v>
      </c>
      <c r="AH8" s="49" t="s">
        <v>67</v>
      </c>
      <c r="AI8" s="50">
        <f t="shared" si="0"/>
        <v>0.48799999999999999</v>
      </c>
      <c r="AJ8" s="48">
        <f t="shared" si="1"/>
        <v>1.5371999999999999</v>
      </c>
      <c r="AK8" s="48">
        <f t="shared" si="2"/>
        <v>4.8237476190476194</v>
      </c>
      <c r="AL8" s="51">
        <v>0</v>
      </c>
      <c r="AM8" s="61">
        <f t="shared" si="3"/>
        <v>0</v>
      </c>
      <c r="AN8" s="51">
        <v>0</v>
      </c>
      <c r="AO8" s="61">
        <f t="shared" si="4"/>
        <v>0</v>
      </c>
      <c r="AP8" s="52">
        <v>0</v>
      </c>
      <c r="AQ8" s="51">
        <v>0</v>
      </c>
      <c r="AR8" s="61">
        <f t="shared" si="5"/>
        <v>0</v>
      </c>
      <c r="AS8" s="48">
        <f t="shared" si="6"/>
        <v>0</v>
      </c>
      <c r="AT8" s="48">
        <f t="shared" si="7"/>
        <v>4.8237476190476194</v>
      </c>
      <c r="AU8" s="62">
        <f t="shared" si="8"/>
        <v>0.18928611444577828</v>
      </c>
      <c r="AV8" s="60">
        <v>5.95</v>
      </c>
      <c r="AW8" s="55">
        <v>12.99</v>
      </c>
      <c r="AX8" s="53">
        <f t="shared" si="13"/>
        <v>0.54195535026943797</v>
      </c>
      <c r="AY8" s="56">
        <v>1008</v>
      </c>
      <c r="AZ8" s="48">
        <f t="shared" si="14"/>
        <v>4862.3376000000007</v>
      </c>
      <c r="BA8" s="48">
        <f t="shared" si="15"/>
        <v>5997.6</v>
      </c>
      <c r="BB8" s="48">
        <f t="shared" si="16"/>
        <v>13093.92</v>
      </c>
      <c r="BC8" s="57">
        <f t="shared" si="9"/>
        <v>3.8539199999999996</v>
      </c>
      <c r="BD8" s="33"/>
      <c r="BE8" s="33"/>
      <c r="BF8" s="63"/>
    </row>
    <row r="9" spans="1:58" ht="99.95" customHeight="1">
      <c r="A9" s="30">
        <v>8</v>
      </c>
      <c r="B9" s="33"/>
      <c r="C9" s="33"/>
      <c r="D9" s="32"/>
      <c r="E9" s="31"/>
      <c r="F9" s="33" t="s">
        <v>57</v>
      </c>
      <c r="G9" s="34" t="s">
        <v>90</v>
      </c>
      <c r="H9" s="35" t="s">
        <v>109</v>
      </c>
      <c r="I9" s="33" t="s">
        <v>69</v>
      </c>
      <c r="J9" s="36" t="s">
        <v>70</v>
      </c>
      <c r="K9" s="37" t="s">
        <v>71</v>
      </c>
      <c r="L9" s="38" t="s">
        <v>62</v>
      </c>
      <c r="M9" s="39" t="s">
        <v>91</v>
      </c>
      <c r="N9" s="33"/>
      <c r="O9" s="40" t="s">
        <v>92</v>
      </c>
      <c r="P9" s="41"/>
      <c r="Q9" s="31" t="s">
        <v>65</v>
      </c>
      <c r="R9" s="60">
        <v>3.15</v>
      </c>
      <c r="S9" s="31" t="s">
        <v>66</v>
      </c>
      <c r="T9" s="31"/>
      <c r="U9" s="43">
        <v>37</v>
      </c>
      <c r="V9" s="43">
        <v>31</v>
      </c>
      <c r="W9" s="43">
        <v>40</v>
      </c>
      <c r="X9" s="43">
        <v>37</v>
      </c>
      <c r="Y9" s="43">
        <v>31</v>
      </c>
      <c r="Z9" s="43">
        <v>40</v>
      </c>
      <c r="AA9" s="30">
        <v>11</v>
      </c>
      <c r="AB9" s="43">
        <v>12</v>
      </c>
      <c r="AC9" s="44">
        <f t="shared" si="10"/>
        <v>4.5879999999999997E-2</v>
      </c>
      <c r="AD9" s="45">
        <v>63</v>
      </c>
      <c r="AE9" s="46">
        <f t="shared" si="11"/>
        <v>16477.768090671318</v>
      </c>
      <c r="AF9" s="47">
        <v>2250</v>
      </c>
      <c r="AG9" s="48">
        <f t="shared" si="12"/>
        <v>0.13654761904761903</v>
      </c>
      <c r="AH9" s="49" t="s">
        <v>74</v>
      </c>
      <c r="AI9" s="50">
        <f t="shared" si="0"/>
        <v>0.48799999999999999</v>
      </c>
      <c r="AJ9" s="48">
        <f t="shared" si="1"/>
        <v>1.5371999999999999</v>
      </c>
      <c r="AK9" s="48">
        <f t="shared" si="2"/>
        <v>4.8237476190476194</v>
      </c>
      <c r="AL9" s="51">
        <v>0</v>
      </c>
      <c r="AM9" s="61">
        <f t="shared" si="3"/>
        <v>0</v>
      </c>
      <c r="AN9" s="51">
        <v>0</v>
      </c>
      <c r="AO9" s="61">
        <f t="shared" si="4"/>
        <v>0</v>
      </c>
      <c r="AP9" s="52">
        <v>0</v>
      </c>
      <c r="AQ9" s="51">
        <v>0</v>
      </c>
      <c r="AR9" s="61">
        <f t="shared" si="5"/>
        <v>0</v>
      </c>
      <c r="AS9" s="48">
        <f t="shared" si="6"/>
        <v>0</v>
      </c>
      <c r="AT9" s="48">
        <f t="shared" si="7"/>
        <v>4.8237476190476194</v>
      </c>
      <c r="AU9" s="62">
        <f t="shared" si="8"/>
        <v>0.18928611444577828</v>
      </c>
      <c r="AV9" s="60">
        <v>5.95</v>
      </c>
      <c r="AW9" s="55">
        <v>12.99</v>
      </c>
      <c r="AX9" s="53">
        <f t="shared" si="13"/>
        <v>0.54195535026943797</v>
      </c>
      <c r="AY9" s="56">
        <v>1008</v>
      </c>
      <c r="AZ9" s="48">
        <f t="shared" si="14"/>
        <v>4862.3376000000007</v>
      </c>
      <c r="BA9" s="48">
        <f t="shared" si="15"/>
        <v>5997.6</v>
      </c>
      <c r="BB9" s="48">
        <f t="shared" si="16"/>
        <v>13093.92</v>
      </c>
      <c r="BC9" s="57">
        <f t="shared" si="9"/>
        <v>3.8539199999999996</v>
      </c>
      <c r="BD9" s="33"/>
      <c r="BE9" s="33"/>
      <c r="BF9" s="63"/>
    </row>
    <row r="10" spans="1:58" ht="99.95" customHeight="1">
      <c r="A10" s="30">
        <v>9</v>
      </c>
      <c r="B10" s="64"/>
      <c r="C10" s="33"/>
      <c r="D10" s="32"/>
      <c r="E10" s="31"/>
      <c r="F10" s="33" t="s">
        <v>57</v>
      </c>
      <c r="G10" s="34" t="s">
        <v>93</v>
      </c>
      <c r="H10" s="35" t="s">
        <v>109</v>
      </c>
      <c r="I10" s="33" t="s">
        <v>69</v>
      </c>
      <c r="J10" s="36" t="s">
        <v>88</v>
      </c>
      <c r="K10" s="37" t="s">
        <v>71</v>
      </c>
      <c r="L10" s="38" t="s">
        <v>62</v>
      </c>
      <c r="M10" s="39" t="s">
        <v>76</v>
      </c>
      <c r="N10" s="33"/>
      <c r="O10" s="40" t="s">
        <v>94</v>
      </c>
      <c r="P10" s="41"/>
      <c r="Q10" s="31" t="s">
        <v>65</v>
      </c>
      <c r="R10" s="60">
        <v>3.15</v>
      </c>
      <c r="S10" s="31" t="s">
        <v>66</v>
      </c>
      <c r="T10" s="31"/>
      <c r="U10" s="43">
        <v>37</v>
      </c>
      <c r="V10" s="43">
        <v>31</v>
      </c>
      <c r="W10" s="43">
        <v>40</v>
      </c>
      <c r="X10" s="43">
        <v>37</v>
      </c>
      <c r="Y10" s="43">
        <v>31</v>
      </c>
      <c r="Z10" s="43">
        <v>40</v>
      </c>
      <c r="AA10" s="30">
        <v>11</v>
      </c>
      <c r="AB10" s="43">
        <v>12</v>
      </c>
      <c r="AC10" s="44">
        <f t="shared" si="10"/>
        <v>4.5879999999999997E-2</v>
      </c>
      <c r="AD10" s="45">
        <v>63</v>
      </c>
      <c r="AE10" s="46">
        <f t="shared" si="11"/>
        <v>16477.768090671318</v>
      </c>
      <c r="AF10" s="47">
        <v>2250</v>
      </c>
      <c r="AG10" s="48">
        <f t="shared" si="12"/>
        <v>0.13654761904761903</v>
      </c>
      <c r="AH10" s="49" t="s">
        <v>74</v>
      </c>
      <c r="AI10" s="50">
        <f t="shared" si="0"/>
        <v>0.48799999999999999</v>
      </c>
      <c r="AJ10" s="48">
        <f t="shared" si="1"/>
        <v>1.5371999999999999</v>
      </c>
      <c r="AK10" s="48">
        <f t="shared" si="2"/>
        <v>4.8237476190476194</v>
      </c>
      <c r="AL10" s="51">
        <v>0</v>
      </c>
      <c r="AM10" s="61">
        <f t="shared" si="3"/>
        <v>0</v>
      </c>
      <c r="AN10" s="51">
        <v>0</v>
      </c>
      <c r="AO10" s="61">
        <f t="shared" si="4"/>
        <v>0</v>
      </c>
      <c r="AP10" s="52">
        <v>0</v>
      </c>
      <c r="AQ10" s="51">
        <v>0</v>
      </c>
      <c r="AR10" s="61">
        <f t="shared" si="5"/>
        <v>0</v>
      </c>
      <c r="AS10" s="48">
        <f t="shared" si="6"/>
        <v>0</v>
      </c>
      <c r="AT10" s="48">
        <f t="shared" si="7"/>
        <v>4.8237476190476194</v>
      </c>
      <c r="AU10" s="62">
        <f t="shared" si="8"/>
        <v>0.18928611444577828</v>
      </c>
      <c r="AV10" s="60">
        <v>5.95</v>
      </c>
      <c r="AW10" s="55">
        <v>12.99</v>
      </c>
      <c r="AX10" s="53">
        <f t="shared" si="13"/>
        <v>0.54195535026943797</v>
      </c>
      <c r="AY10" s="56">
        <v>1008</v>
      </c>
      <c r="AZ10" s="48">
        <f t="shared" si="14"/>
        <v>4862.3376000000007</v>
      </c>
      <c r="BA10" s="48">
        <f t="shared" si="15"/>
        <v>5997.6</v>
      </c>
      <c r="BB10" s="48">
        <f t="shared" si="16"/>
        <v>13093.92</v>
      </c>
      <c r="BC10" s="57">
        <f t="shared" si="9"/>
        <v>3.8539199999999996</v>
      </c>
      <c r="BD10" s="33"/>
      <c r="BE10" s="33"/>
      <c r="BF10" s="63"/>
    </row>
    <row r="11" spans="1:58" ht="99.95" customHeight="1">
      <c r="A11" s="30">
        <v>10</v>
      </c>
      <c r="B11" s="64"/>
      <c r="C11" s="33"/>
      <c r="D11" s="32"/>
      <c r="E11" s="31"/>
      <c r="F11" s="33" t="s">
        <v>57</v>
      </c>
      <c r="G11" s="34" t="s">
        <v>95</v>
      </c>
      <c r="H11" s="35" t="s">
        <v>110</v>
      </c>
      <c r="I11" s="33" t="s">
        <v>69</v>
      </c>
      <c r="J11" s="36" t="s">
        <v>88</v>
      </c>
      <c r="K11" s="37" t="s">
        <v>71</v>
      </c>
      <c r="L11" s="38" t="s">
        <v>62</v>
      </c>
      <c r="M11" s="39" t="s">
        <v>96</v>
      </c>
      <c r="N11" s="33"/>
      <c r="O11" s="40" t="s">
        <v>97</v>
      </c>
      <c r="P11" s="41"/>
      <c r="Q11" s="31" t="s">
        <v>65</v>
      </c>
      <c r="R11" s="60">
        <v>3.15</v>
      </c>
      <c r="S11" s="31" t="s">
        <v>66</v>
      </c>
      <c r="T11" s="31"/>
      <c r="U11" s="43">
        <v>37</v>
      </c>
      <c r="V11" s="43">
        <v>31</v>
      </c>
      <c r="W11" s="43">
        <v>40</v>
      </c>
      <c r="X11" s="43">
        <v>37</v>
      </c>
      <c r="Y11" s="43">
        <v>31</v>
      </c>
      <c r="Z11" s="43">
        <v>40</v>
      </c>
      <c r="AA11" s="30">
        <v>11</v>
      </c>
      <c r="AB11" s="43">
        <v>12</v>
      </c>
      <c r="AC11" s="44">
        <f t="shared" si="10"/>
        <v>4.5879999999999997E-2</v>
      </c>
      <c r="AD11" s="45">
        <v>63</v>
      </c>
      <c r="AE11" s="46">
        <f t="shared" si="11"/>
        <v>16477.768090671318</v>
      </c>
      <c r="AF11" s="47">
        <v>2250</v>
      </c>
      <c r="AG11" s="48">
        <f t="shared" si="12"/>
        <v>0.13654761904761903</v>
      </c>
      <c r="AH11" s="49" t="s">
        <v>74</v>
      </c>
      <c r="AI11" s="50">
        <f t="shared" si="0"/>
        <v>0.48799999999999999</v>
      </c>
      <c r="AJ11" s="48">
        <f t="shared" si="1"/>
        <v>1.5371999999999999</v>
      </c>
      <c r="AK11" s="48">
        <f t="shared" si="2"/>
        <v>4.8237476190476194</v>
      </c>
      <c r="AL11" s="51">
        <v>0</v>
      </c>
      <c r="AM11" s="61">
        <f t="shared" si="3"/>
        <v>0</v>
      </c>
      <c r="AN11" s="51">
        <v>0</v>
      </c>
      <c r="AO11" s="61">
        <f t="shared" si="4"/>
        <v>0</v>
      </c>
      <c r="AP11" s="52">
        <v>0</v>
      </c>
      <c r="AQ11" s="51">
        <v>0</v>
      </c>
      <c r="AR11" s="61">
        <f t="shared" si="5"/>
        <v>0</v>
      </c>
      <c r="AS11" s="48">
        <f t="shared" si="6"/>
        <v>0</v>
      </c>
      <c r="AT11" s="48">
        <f t="shared" si="7"/>
        <v>4.8237476190476194</v>
      </c>
      <c r="AU11" s="62">
        <f t="shared" si="8"/>
        <v>0.18928611444577828</v>
      </c>
      <c r="AV11" s="60">
        <v>5.95</v>
      </c>
      <c r="AW11" s="55">
        <v>12.99</v>
      </c>
      <c r="AX11" s="53">
        <f t="shared" si="13"/>
        <v>0.54195535026943797</v>
      </c>
      <c r="AY11" s="56">
        <v>1008</v>
      </c>
      <c r="AZ11" s="48">
        <f t="shared" si="14"/>
        <v>4862.3376000000007</v>
      </c>
      <c r="BA11" s="48">
        <f t="shared" si="15"/>
        <v>5997.6</v>
      </c>
      <c r="BB11" s="48">
        <f t="shared" si="16"/>
        <v>13093.92</v>
      </c>
      <c r="BC11" s="57">
        <f t="shared" si="9"/>
        <v>3.8539199999999996</v>
      </c>
      <c r="BD11" s="33"/>
      <c r="BE11" s="33"/>
      <c r="BF11" s="63"/>
    </row>
    <row r="12" spans="1:58" ht="99.95" customHeight="1">
      <c r="A12" s="30">
        <v>11</v>
      </c>
      <c r="B12" s="64"/>
      <c r="C12" s="33"/>
      <c r="D12" s="32"/>
      <c r="E12" s="31"/>
      <c r="F12" s="33" t="s">
        <v>57</v>
      </c>
      <c r="G12" s="34" t="s">
        <v>98</v>
      </c>
      <c r="H12" s="35" t="s">
        <v>110</v>
      </c>
      <c r="I12" s="33" t="s">
        <v>69</v>
      </c>
      <c r="J12" s="36" t="s">
        <v>70</v>
      </c>
      <c r="K12" s="37" t="s">
        <v>71</v>
      </c>
      <c r="L12" s="38" t="s">
        <v>62</v>
      </c>
      <c r="M12" s="39" t="s">
        <v>63</v>
      </c>
      <c r="N12" s="33"/>
      <c r="O12" s="40" t="s">
        <v>99</v>
      </c>
      <c r="P12" s="41"/>
      <c r="Q12" s="31" t="s">
        <v>65</v>
      </c>
      <c r="R12" s="60">
        <v>3.15</v>
      </c>
      <c r="S12" s="31" t="s">
        <v>66</v>
      </c>
      <c r="T12" s="31"/>
      <c r="U12" s="43">
        <v>37</v>
      </c>
      <c r="V12" s="43">
        <v>31</v>
      </c>
      <c r="W12" s="43">
        <v>40</v>
      </c>
      <c r="X12" s="43">
        <v>37</v>
      </c>
      <c r="Y12" s="43">
        <v>31</v>
      </c>
      <c r="Z12" s="43">
        <v>40</v>
      </c>
      <c r="AA12" s="30">
        <v>11</v>
      </c>
      <c r="AB12" s="43">
        <v>12</v>
      </c>
      <c r="AC12" s="44">
        <f t="shared" si="10"/>
        <v>4.5879999999999997E-2</v>
      </c>
      <c r="AD12" s="45">
        <v>63</v>
      </c>
      <c r="AE12" s="46">
        <f t="shared" si="11"/>
        <v>16477.768090671318</v>
      </c>
      <c r="AF12" s="47">
        <v>2250</v>
      </c>
      <c r="AG12" s="48">
        <f t="shared" si="12"/>
        <v>0.13654761904761903</v>
      </c>
      <c r="AH12" s="49" t="s">
        <v>67</v>
      </c>
      <c r="AI12" s="50">
        <f t="shared" si="0"/>
        <v>0.48799999999999999</v>
      </c>
      <c r="AJ12" s="48">
        <f t="shared" si="1"/>
        <v>1.5371999999999999</v>
      </c>
      <c r="AK12" s="48">
        <f t="shared" si="2"/>
        <v>4.8237476190476194</v>
      </c>
      <c r="AL12" s="51">
        <v>0</v>
      </c>
      <c r="AM12" s="61">
        <f t="shared" si="3"/>
        <v>0</v>
      </c>
      <c r="AN12" s="51">
        <v>0</v>
      </c>
      <c r="AO12" s="61">
        <f t="shared" si="4"/>
        <v>0</v>
      </c>
      <c r="AP12" s="52">
        <v>0</v>
      </c>
      <c r="AQ12" s="51">
        <v>0</v>
      </c>
      <c r="AR12" s="61">
        <f t="shared" si="5"/>
        <v>0</v>
      </c>
      <c r="AS12" s="48">
        <f t="shared" si="6"/>
        <v>0</v>
      </c>
      <c r="AT12" s="48">
        <f t="shared" si="7"/>
        <v>4.8237476190476194</v>
      </c>
      <c r="AU12" s="62">
        <f t="shared" si="8"/>
        <v>0.18928611444577828</v>
      </c>
      <c r="AV12" s="60">
        <v>5.95</v>
      </c>
      <c r="AW12" s="55">
        <v>12.99</v>
      </c>
      <c r="AX12" s="53">
        <f t="shared" si="13"/>
        <v>0.54195535026943797</v>
      </c>
      <c r="AY12" s="56">
        <v>1008</v>
      </c>
      <c r="AZ12" s="48">
        <f t="shared" si="14"/>
        <v>4862.3376000000007</v>
      </c>
      <c r="BA12" s="48">
        <f t="shared" si="15"/>
        <v>5997.6</v>
      </c>
      <c r="BB12" s="48">
        <f t="shared" si="16"/>
        <v>13093.92</v>
      </c>
      <c r="BC12" s="57">
        <f t="shared" si="9"/>
        <v>3.8539199999999996</v>
      </c>
      <c r="BD12" s="33"/>
      <c r="BE12" s="33"/>
      <c r="BF12" s="63"/>
    </row>
    <row r="13" spans="1:58" ht="99.95" customHeight="1">
      <c r="A13" s="30">
        <v>12</v>
      </c>
      <c r="B13" s="64"/>
      <c r="C13" s="33"/>
      <c r="D13" s="32"/>
      <c r="E13" s="31"/>
      <c r="F13" s="33" t="s">
        <v>57</v>
      </c>
      <c r="G13" s="34" t="s">
        <v>100</v>
      </c>
      <c r="H13" s="35" t="s">
        <v>110</v>
      </c>
      <c r="I13" s="33" t="s">
        <v>69</v>
      </c>
      <c r="J13" s="36" t="s">
        <v>88</v>
      </c>
      <c r="K13" s="37" t="s">
        <v>71</v>
      </c>
      <c r="L13" s="38" t="s">
        <v>62</v>
      </c>
      <c r="M13" s="39" t="s">
        <v>76</v>
      </c>
      <c r="N13" s="33"/>
      <c r="O13" s="40" t="s">
        <v>101</v>
      </c>
      <c r="P13" s="41"/>
      <c r="Q13" s="31" t="s">
        <v>65</v>
      </c>
      <c r="R13" s="60">
        <v>3.15</v>
      </c>
      <c r="S13" s="31" t="s">
        <v>66</v>
      </c>
      <c r="T13" s="31"/>
      <c r="U13" s="43">
        <v>37</v>
      </c>
      <c r="V13" s="43">
        <v>31</v>
      </c>
      <c r="W13" s="43">
        <v>40</v>
      </c>
      <c r="X13" s="43">
        <v>37</v>
      </c>
      <c r="Y13" s="43">
        <v>31</v>
      </c>
      <c r="Z13" s="43">
        <v>40</v>
      </c>
      <c r="AA13" s="30">
        <v>11</v>
      </c>
      <c r="AB13" s="43">
        <v>12</v>
      </c>
      <c r="AC13" s="44">
        <f t="shared" si="10"/>
        <v>4.5879999999999997E-2</v>
      </c>
      <c r="AD13" s="45">
        <v>63</v>
      </c>
      <c r="AE13" s="46">
        <f t="shared" si="11"/>
        <v>16477.768090671318</v>
      </c>
      <c r="AF13" s="47">
        <v>2250</v>
      </c>
      <c r="AG13" s="48">
        <f t="shared" si="12"/>
        <v>0.13654761904761903</v>
      </c>
      <c r="AH13" s="49" t="s">
        <v>74</v>
      </c>
      <c r="AI13" s="50">
        <f t="shared" si="0"/>
        <v>0.48799999999999999</v>
      </c>
      <c r="AJ13" s="48">
        <f t="shared" si="1"/>
        <v>1.5371999999999999</v>
      </c>
      <c r="AK13" s="48">
        <f t="shared" si="2"/>
        <v>4.8237476190476194</v>
      </c>
      <c r="AL13" s="51">
        <v>0</v>
      </c>
      <c r="AM13" s="61">
        <f t="shared" si="3"/>
        <v>0</v>
      </c>
      <c r="AN13" s="51">
        <v>0</v>
      </c>
      <c r="AO13" s="61">
        <f t="shared" si="4"/>
        <v>0</v>
      </c>
      <c r="AP13" s="52">
        <v>0</v>
      </c>
      <c r="AQ13" s="51">
        <v>0</v>
      </c>
      <c r="AR13" s="61">
        <f t="shared" si="5"/>
        <v>0</v>
      </c>
      <c r="AS13" s="48">
        <f t="shared" si="6"/>
        <v>0</v>
      </c>
      <c r="AT13" s="48">
        <f t="shared" si="7"/>
        <v>4.8237476190476194</v>
      </c>
      <c r="AU13" s="62">
        <f t="shared" si="8"/>
        <v>0.18928611444577828</v>
      </c>
      <c r="AV13" s="60">
        <v>5.95</v>
      </c>
      <c r="AW13" s="55">
        <v>12.99</v>
      </c>
      <c r="AX13" s="53">
        <f t="shared" si="13"/>
        <v>0.54195535026943797</v>
      </c>
      <c r="AY13" s="56">
        <v>1008</v>
      </c>
      <c r="AZ13" s="48">
        <f t="shared" si="14"/>
        <v>4862.3376000000007</v>
      </c>
      <c r="BA13" s="48">
        <f t="shared" si="15"/>
        <v>5997.6</v>
      </c>
      <c r="BB13" s="48">
        <f t="shared" si="16"/>
        <v>13093.92</v>
      </c>
      <c r="BC13" s="57">
        <f t="shared" si="9"/>
        <v>3.8539199999999996</v>
      </c>
      <c r="BD13" s="33"/>
      <c r="BE13" s="33"/>
      <c r="BF13" s="63"/>
    </row>
    <row r="14" spans="1:58" ht="99.95" customHeight="1">
      <c r="A14" s="30">
        <v>13</v>
      </c>
      <c r="B14" s="64"/>
      <c r="C14" s="33"/>
      <c r="D14" s="32"/>
      <c r="E14" s="31"/>
      <c r="F14" s="33" t="s">
        <v>57</v>
      </c>
      <c r="G14" s="34" t="s">
        <v>102</v>
      </c>
      <c r="H14" s="35" t="s">
        <v>109</v>
      </c>
      <c r="I14" s="33" t="s">
        <v>69</v>
      </c>
      <c r="J14" s="36" t="s">
        <v>88</v>
      </c>
      <c r="K14" s="37" t="s">
        <v>71</v>
      </c>
      <c r="L14" s="38" t="s">
        <v>62</v>
      </c>
      <c r="M14" s="39" t="s">
        <v>76</v>
      </c>
      <c r="N14" s="33"/>
      <c r="O14" s="40" t="s">
        <v>103</v>
      </c>
      <c r="P14" s="41"/>
      <c r="Q14" s="31" t="s">
        <v>65</v>
      </c>
      <c r="R14" s="60">
        <v>3.15</v>
      </c>
      <c r="S14" s="31" t="s">
        <v>66</v>
      </c>
      <c r="T14" s="31"/>
      <c r="U14" s="43">
        <v>37</v>
      </c>
      <c r="V14" s="43">
        <v>31</v>
      </c>
      <c r="W14" s="43">
        <v>40</v>
      </c>
      <c r="X14" s="43">
        <v>37</v>
      </c>
      <c r="Y14" s="43">
        <v>31</v>
      </c>
      <c r="Z14" s="43">
        <v>40</v>
      </c>
      <c r="AA14" s="30">
        <v>11</v>
      </c>
      <c r="AB14" s="43">
        <v>12</v>
      </c>
      <c r="AC14" s="44">
        <f t="shared" si="10"/>
        <v>4.5879999999999997E-2</v>
      </c>
      <c r="AD14" s="45">
        <v>63</v>
      </c>
      <c r="AE14" s="46">
        <f t="shared" si="11"/>
        <v>16477.768090671318</v>
      </c>
      <c r="AF14" s="47">
        <v>2250</v>
      </c>
      <c r="AG14" s="48">
        <f t="shared" si="12"/>
        <v>0.13654761904761903</v>
      </c>
      <c r="AH14" s="49" t="s">
        <v>74</v>
      </c>
      <c r="AI14" s="50">
        <f t="shared" si="0"/>
        <v>0.48799999999999999</v>
      </c>
      <c r="AJ14" s="48">
        <f t="shared" si="1"/>
        <v>1.5371999999999999</v>
      </c>
      <c r="AK14" s="48">
        <f t="shared" si="2"/>
        <v>4.8237476190476194</v>
      </c>
      <c r="AL14" s="51">
        <v>0</v>
      </c>
      <c r="AM14" s="61">
        <f t="shared" si="3"/>
        <v>0</v>
      </c>
      <c r="AN14" s="51">
        <v>0</v>
      </c>
      <c r="AO14" s="61">
        <f t="shared" si="4"/>
        <v>0</v>
      </c>
      <c r="AP14" s="52">
        <v>0</v>
      </c>
      <c r="AQ14" s="51">
        <v>0</v>
      </c>
      <c r="AR14" s="61">
        <f t="shared" si="5"/>
        <v>0</v>
      </c>
      <c r="AS14" s="48">
        <f t="shared" si="6"/>
        <v>0</v>
      </c>
      <c r="AT14" s="48">
        <f t="shared" si="7"/>
        <v>4.8237476190476194</v>
      </c>
      <c r="AU14" s="62">
        <f t="shared" si="8"/>
        <v>0.18928611444577828</v>
      </c>
      <c r="AV14" s="60">
        <v>5.95</v>
      </c>
      <c r="AW14" s="55">
        <v>12.99</v>
      </c>
      <c r="AX14" s="53">
        <f t="shared" si="13"/>
        <v>0.54195535026943797</v>
      </c>
      <c r="AY14" s="56">
        <v>1008</v>
      </c>
      <c r="AZ14" s="48">
        <f t="shared" si="14"/>
        <v>4862.3376000000007</v>
      </c>
      <c r="BA14" s="48">
        <f t="shared" si="15"/>
        <v>5997.6</v>
      </c>
      <c r="BB14" s="48">
        <f t="shared" si="16"/>
        <v>13093.92</v>
      </c>
      <c r="BC14" s="57">
        <f t="shared" si="9"/>
        <v>3.8539199999999996</v>
      </c>
      <c r="BD14" s="33"/>
      <c r="BE14" s="33"/>
      <c r="BF14" s="63"/>
    </row>
    <row r="15" spans="1:58" ht="99.95" customHeight="1">
      <c r="A15" s="30">
        <v>14</v>
      </c>
      <c r="B15" s="64"/>
      <c r="C15" s="33"/>
      <c r="D15" s="32"/>
      <c r="E15" s="31"/>
      <c r="F15" s="33" t="s">
        <v>57</v>
      </c>
      <c r="G15" s="65" t="s">
        <v>104</v>
      </c>
      <c r="H15" s="35" t="s">
        <v>109</v>
      </c>
      <c r="I15" s="33" t="s">
        <v>69</v>
      </c>
      <c r="J15" s="36" t="s">
        <v>105</v>
      </c>
      <c r="K15" s="37" t="s">
        <v>71</v>
      </c>
      <c r="L15" s="38" t="s">
        <v>62</v>
      </c>
      <c r="M15" s="66" t="s">
        <v>106</v>
      </c>
      <c r="N15" s="33"/>
      <c r="O15" s="40" t="s">
        <v>107</v>
      </c>
      <c r="P15" s="41"/>
      <c r="Q15" s="31" t="s">
        <v>65</v>
      </c>
      <c r="R15" s="60">
        <v>3.15</v>
      </c>
      <c r="S15" s="31" t="s">
        <v>66</v>
      </c>
      <c r="T15" s="31"/>
      <c r="U15" s="43">
        <v>37</v>
      </c>
      <c r="V15" s="43">
        <v>31</v>
      </c>
      <c r="W15" s="43">
        <v>40</v>
      </c>
      <c r="X15" s="43">
        <v>37</v>
      </c>
      <c r="Y15" s="43">
        <v>31</v>
      </c>
      <c r="Z15" s="43">
        <v>40</v>
      </c>
      <c r="AA15" s="30">
        <v>11</v>
      </c>
      <c r="AB15" s="43">
        <v>12</v>
      </c>
      <c r="AC15" s="44">
        <f t="shared" si="10"/>
        <v>4.5879999999999997E-2</v>
      </c>
      <c r="AD15" s="45">
        <v>63</v>
      </c>
      <c r="AE15" s="46">
        <f t="shared" si="11"/>
        <v>16477.768090671318</v>
      </c>
      <c r="AF15" s="47">
        <v>2250</v>
      </c>
      <c r="AG15" s="48">
        <f t="shared" si="12"/>
        <v>0.13654761904761903</v>
      </c>
      <c r="AH15" s="49" t="s">
        <v>67</v>
      </c>
      <c r="AI15" s="50">
        <f t="shared" si="0"/>
        <v>0.48799999999999999</v>
      </c>
      <c r="AJ15" s="48">
        <f t="shared" si="1"/>
        <v>1.5371999999999999</v>
      </c>
      <c r="AK15" s="48">
        <f t="shared" si="2"/>
        <v>4.8237476190476194</v>
      </c>
      <c r="AL15" s="51">
        <v>0</v>
      </c>
      <c r="AM15" s="61">
        <f t="shared" si="3"/>
        <v>0</v>
      </c>
      <c r="AN15" s="51">
        <v>0</v>
      </c>
      <c r="AO15" s="61">
        <f t="shared" si="4"/>
        <v>0</v>
      </c>
      <c r="AP15" s="52">
        <v>0</v>
      </c>
      <c r="AQ15" s="51">
        <v>0</v>
      </c>
      <c r="AR15" s="61">
        <f t="shared" si="5"/>
        <v>0</v>
      </c>
      <c r="AS15" s="48">
        <f t="shared" si="6"/>
        <v>0</v>
      </c>
      <c r="AT15" s="48">
        <f t="shared" si="7"/>
        <v>4.8237476190476194</v>
      </c>
      <c r="AU15" s="62">
        <f t="shared" si="8"/>
        <v>0.18928611444577828</v>
      </c>
      <c r="AV15" s="60">
        <v>5.95</v>
      </c>
      <c r="AW15" s="55">
        <v>12.99</v>
      </c>
      <c r="AX15" s="53">
        <f t="shared" si="13"/>
        <v>0.54195535026943797</v>
      </c>
      <c r="AY15" s="56">
        <v>1008</v>
      </c>
      <c r="AZ15" s="48">
        <f t="shared" si="14"/>
        <v>4862.3376000000007</v>
      </c>
      <c r="BA15" s="48">
        <f t="shared" si="15"/>
        <v>5997.6</v>
      </c>
      <c r="BB15" s="48">
        <f t="shared" si="16"/>
        <v>13093.92</v>
      </c>
      <c r="BC15" s="57">
        <f t="shared" si="9"/>
        <v>3.8539199999999996</v>
      </c>
      <c r="BD15" s="33"/>
      <c r="BE15" s="33"/>
      <c r="BF15" s="63"/>
    </row>
    <row r="16" spans="1:58" s="5" customFormat="1">
      <c r="A16" s="1"/>
      <c r="B16" s="2"/>
      <c r="C16" s="2"/>
      <c r="D16" s="2"/>
      <c r="E16" s="2"/>
      <c r="F16" s="2"/>
      <c r="G16" s="2"/>
      <c r="H16" s="2"/>
      <c r="I16" s="2"/>
      <c r="J16" s="2"/>
      <c r="K16" s="3"/>
      <c r="L16" s="2"/>
      <c r="M16" s="2"/>
      <c r="N16" s="2"/>
      <c r="O16" s="2"/>
      <c r="P16" s="2"/>
      <c r="Q16" s="2"/>
      <c r="S16" s="2"/>
      <c r="T16" s="2"/>
      <c r="U16" s="68"/>
      <c r="V16" s="68"/>
      <c r="W16" s="68"/>
      <c r="X16" s="68"/>
      <c r="Y16" s="68"/>
      <c r="Z16" s="68"/>
      <c r="AA16" s="69"/>
      <c r="AB16" s="70"/>
      <c r="AC16" s="71"/>
      <c r="AD16" s="69"/>
      <c r="AE16" s="67"/>
      <c r="AF16" s="2"/>
      <c r="AH16" s="2"/>
      <c r="AI16" s="4"/>
      <c r="AL16" s="4"/>
      <c r="AN16" s="4"/>
      <c r="AQ16" s="4"/>
      <c r="AU16" s="4"/>
      <c r="AX16" s="4"/>
      <c r="AY16" s="67"/>
      <c r="BC16" s="2"/>
      <c r="BD16" s="2"/>
      <c r="BE16" s="2"/>
      <c r="BF16" s="2"/>
    </row>
  </sheetData>
  <sheetProtection insertRows="0" deleteRows="0" sort="0"/>
  <protectedRanges>
    <protectedRange sqref="AW16:AY16 U17:AV234 L16:T234 A16:J234 AB6 AY5:AY6 U5:Z6 AX2:AX6 AC2:AE6 P2:T6 U16:AU16 AG2:AG15 A2:G15 AX7:AY15 AB7:AE15 M2:N15 P7:Z15 AJ2:AU15 BC2:BC15 I2:I15" name="Range1"/>
    <protectedRange sqref="U2:AA2 U3:Z4 AA3:AA15" name="Range1_2"/>
    <protectedRange sqref="AF2:AF15" name="Range1_3"/>
    <protectedRange sqref="AI2:AI15" name="Range1_4"/>
    <protectedRange sqref="AW2:AW15" name="Range1_5"/>
    <protectedRange sqref="AY2:AY4" name="Range1_6"/>
    <protectedRange sqref="K2:K261" name="Range1_1"/>
    <protectedRange sqref="H2:H15" name="Range1_7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[13]ValueSelect!#REF!</xm:f>
          </x14:formula1>
          <xm:sqref>F2:F15</xm:sqref>
        </x14:dataValidation>
        <x14:dataValidation type="list" allowBlank="1" showInputMessage="1" showErrorMessage="1">
          <x14:formula1>
            <xm:f>[13]ValueSelect!#REF!</xm:f>
          </x14:formula1>
          <xm:sqref>E2:E15</xm:sqref>
        </x14:dataValidation>
        <x14:dataValidation type="list" allowBlank="1" showInputMessage="1" showErrorMessage="1">
          <x14:formula1>
            <xm:f>[13]Data!#REF!</xm:f>
          </x14:formula1>
          <xm:sqref>S2:S15</xm:sqref>
        </x14:dataValidation>
        <x14:dataValidation type="list" allowBlank="1" showInputMessage="1" showErrorMessage="1">
          <x14:formula1>
            <xm:f>[13]ValueSelect!#REF!</xm:f>
          </x14:formula1>
          <xm:sqref>D2:D15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2025-08-29T01:15:17Z</dcterms:created>
  <dcterms:modified xsi:type="dcterms:W3CDTF">2025-08-29T01:19:10Z</dcterms:modified>
</cp:coreProperties>
</file>