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ACC">#REF!</definedName>
    <definedName name="Acol">#REF!</definedName>
    <definedName name="AD">'[1]other data'!$T$2:$T$5</definedName>
    <definedName name="ADUL">#REF!</definedName>
    <definedName name="ALLOCATE">[2]comments!$F$3:$F$21</definedName>
    <definedName name="APL">#REF!</definedName>
    <definedName name="ART">#REF!</definedName>
    <definedName name="Artwork">#REF!</definedName>
    <definedName name="as">'[3]1-Import Product Data Sheet'!$X$2</definedName>
    <definedName name="AssortedSKU_Range">[4]Mapping!$J$2:$J$3</definedName>
    <definedName name="ATotalsPos">#REF!</definedName>
    <definedName name="BASI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idea">[5]Lists!$I$6:$I$29</definedName>
    <definedName name="Blankets_Throws">#REF!</definedName>
    <definedName name="BLK">#REF!</definedName>
    <definedName name="Brand">'[6]1-Import Product Data Sheet'!$N$102:$N$144</definedName>
    <definedName name="Branded">[5]Lists!$F$6:$F$38</definedName>
    <definedName name="brands">'[1]other data'!$K$2:$K$48</definedName>
    <definedName name="BuyUnits_Range">[4]Mapping!$B$2:$B$55</definedName>
    <definedName name="ca_available_Range">[4]Mapping!$AB$2:$AB$5</definedName>
    <definedName name="ca_Compliant_Range">[4]Mapping!$BJ$2:$BJ$4</definedName>
    <definedName name="ca_CompliantReason_Range">[4]Mapping!$BL$2:$BL$13</definedName>
    <definedName name="ca_SisVendor_Range">[4]Mapping!$BH$2:$BH$3</definedName>
    <definedName name="ca_stuffedarticlesreg_Range">[4]Mapping!$AD$2:$AD$6</definedName>
    <definedName name="Case_Freight_Range">[4]Mapping!$F$2:$F$19</definedName>
    <definedName name="CATEGORY">[7]Sheet1!$DW$2:$DW$3</definedName>
    <definedName name="categoryfinal">'[8]Import Quote Sheet'!$A$90:$A$190</definedName>
    <definedName name="chargeback">'[1]other data'!$B$2:$B$6</definedName>
    <definedName name="color">[5]Lists!$J$6:$J$29</definedName>
    <definedName name="colour">[7]Sheet1!$EH$2:$EH$3</definedName>
    <definedName name="COO_Dest">[4]COO!$D$1:$D$3:'[4]COO'!$D$2</definedName>
    <definedName name="COOCountry_Range">[4]Mapping!$R$2:$R$245</definedName>
    <definedName name="COODest_Range">[4]Mapping!$P$2:$P$3</definedName>
    <definedName name="CostCol">#REF!</definedName>
    <definedName name="countries">'[1]other data'!$I$3:$I$249</definedName>
    <definedName name="Cycle">[5]Lists!$E$6:$E$30</definedName>
    <definedName name="d">[9]Mapping!$AR$2:$AR$84</definedName>
    <definedName name="DDEmsg">#REF!</definedName>
    <definedName name="dealPricing_Range">[4]Mapping!$BD$2:$BD$3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[4]Mapping!$AQ$2:$AQ$72</definedName>
    <definedName name="Description2_Range">[4]Mapping!$AR$2:$AR$84</definedName>
    <definedName name="diffgrp">'[1]diff group head'!$A$2:$A$47</definedName>
    <definedName name="DIFFS">'[1]other data'!$AF$2:$AF$13</definedName>
    <definedName name="Down_Comforters">#REF!</definedName>
    <definedName name="Duvet_Covers">#REF!</definedName>
    <definedName name="Electrics">#REF!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[10]Costs!$J$11</definedName>
    <definedName name="Feature1_Range">[4]Mapping!$AG$2:$AG$20</definedName>
    <definedName name="Feature10_Range">[4]Mapping!$AP$2:$AP$20</definedName>
    <definedName name="Feature2_Range">[4]Mapping!$AH$2:$AH$25</definedName>
    <definedName name="Feature3_Range">[4]Mapping!$AI$2:$AI$7</definedName>
    <definedName name="Feature4_Range">[4]Mapping!$AJ$2:$AJ$6</definedName>
    <definedName name="Feature5_Range">[4]Mapping!$AK$2:$AK$15</definedName>
    <definedName name="Feature6_Range">[4]Mapping!$AL$2:$AL$17</definedName>
    <definedName name="Feature7_Range">[4]Mapping!$AM$2:$AM$21</definedName>
    <definedName name="Feature8_Range">[4]Mapping!$AN$2:$AN$9</definedName>
    <definedName name="Feature9_Range">[4]Mapping!$AO$2:$AO$5</definedName>
    <definedName name="FIFRACompliance_Range">[4]Mapping!$L$2:$L$10</definedName>
    <definedName name="FIFRAExemption_Range">[4]Mapping!$N$2:$N$3</definedName>
    <definedName name="finalports">'[8]Import Quote Sheet'!$B$90:$B$123</definedName>
    <definedName name="foam">[7]Sheet1!$EC$2:$EC$3</definedName>
    <definedName name="FOBCostPerPiece">#REF!</definedName>
    <definedName name="freight">'[1]other data'!$AC$3:$AC$14</definedName>
    <definedName name="FUR">#REF!</definedName>
    <definedName name="gen_nontxtl_UOM_Range">[4]Mapping!$Z$2:$Z$11</definedName>
    <definedName name="gen_txtl_permlbl_careinstr_Range">[4]Mapping!$V$2:$V$9</definedName>
    <definedName name="gen_txtl_permlbl_fabrcont_Range">[4]Mapping!$X$2:$X$12</definedName>
    <definedName name="gen_txtl_permlbl_vendinfo_Range">[4]Mapping!$T$2:$T$8</definedName>
    <definedName name="gen_ulreq_Range">[11]Mapping!$X$2:$X$5</definedName>
    <definedName name="gridActPctRow">#REF!</definedName>
    <definedName name="gridActUnitsRow">#REF!</definedName>
    <definedName name="gridRetailRow">#REF!</definedName>
    <definedName name="gridTargetPctRow">#REF!</definedName>
    <definedName name="gridTargetUnitsRow">#REF!</definedName>
    <definedName name="HANGER">[1]hangers!$B$3:$B$42</definedName>
    <definedName name="hanger2">[1]hangers!$G$3:$G$42</definedName>
    <definedName name="Home_Décor">#REF!</definedName>
    <definedName name="Home_Décor.">#REF!</definedName>
    <definedName name="INITIALBUY">'[12]X-LIST'!$G$2:$G$7</definedName>
    <definedName name="KD">[7]Sheet1!$DS$2:$DS$2</definedName>
    <definedName name="Kids_Bath">#REF!</definedName>
    <definedName name="Kids_or_Teen">#REF!</definedName>
    <definedName name="LGT">#REF!</definedName>
    <definedName name="LicensedProduct_Range">[4]Mapping!$AF$2:$AF$3</definedName>
    <definedName name="LIFESTYLE">'[12]X-LIST'!$C$2:$C$7</definedName>
    <definedName name="Lighting_or_Candleholders">#REF!</definedName>
    <definedName name="loctype">'[1]other data'!$BN$2:$BN$6</definedName>
    <definedName name="M">[7]Sheet1!$EA$2:$EA$3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NumberOfGroups">12</definedName>
    <definedName name="Ocol">#REF!</definedName>
    <definedName name="ORDERTYPE">'[1]other data'!$AN$2:$AN$6</definedName>
    <definedName name="OTB">'[1]other data'!$R$2:$R$14</definedName>
    <definedName name="Outdoor">#REF!</definedName>
    <definedName name="OwnedCol">#REF!</definedName>
    <definedName name="PACK">[7]Sheet1!$EE$2:$EE$3</definedName>
    <definedName name="PackageType">'[6]1-Import Product Data Sheet'!$L$102:$L$131</definedName>
    <definedName name="PackCol">#REF!</definedName>
    <definedName name="PDQList">'[6]1-Import Product Data Sheet'!$AR$1:$AR$24</definedName>
    <definedName name="PET">#REF!</definedName>
    <definedName name="Pet_Care">#REF!</definedName>
    <definedName name="PETB">#REF!</definedName>
    <definedName name="Pillow_Shams">#REF!</definedName>
    <definedName name="Pillowcases">#REF!</definedName>
    <definedName name="po_type">'[1]other data'!$AU$2:$AU$11</definedName>
    <definedName name="PORT_IFF">[13]a!$A$10:$B$35</definedName>
    <definedName name="PortSeq">'[6]1-Import Product Data Sheet'!$U$2</definedName>
    <definedName name="PortSeqLCL">#REF!</definedName>
    <definedName name="POtype">#REF!</definedName>
    <definedName name="Preticketed_Range">[4]Mapping!$H$2:$H$3</definedName>
    <definedName name="PrevBuy">'[6]1-Import Product Data Sheet'!$AR$26:$AR$27</definedName>
    <definedName name="Prints">#REF!</definedName>
    <definedName name="ProfileDesc">#REF!</definedName>
    <definedName name="QSFOB">[14]Q1!$C$38</definedName>
    <definedName name="Quilts">#REF!</definedName>
    <definedName name="RateSeq">'[6]1-Import Product Data Sheet'!$X$2</definedName>
    <definedName name="retailAK_O_YN_Range">[4]Mapping!$AV$2:$AV$3</definedName>
    <definedName name="retailCA_O_YN_Range">[4]Mapping!$AZ$2:$AZ$3</definedName>
    <definedName name="retailHA_O_YN_Range">[4]Mapping!$BB$2:$BB$3</definedName>
    <definedName name="retailPR_O_YN_Range">[4]Mapping!$AX$2:$AX$3</definedName>
    <definedName name="retailPR_o_YN_Rangee">[11]Mapping!$AL$2:$AL$3</definedName>
    <definedName name="retailUS_O_YN_Range">[4]Mapping!$AT$2:$AT$3</definedName>
    <definedName name="runnum">'[1]other data'!$BI$2:$BI$18</definedName>
    <definedName name="scalenum">'[1]other data'!$BG$2:$BG$18</definedName>
    <definedName name="Seasonal">#REF!</definedName>
    <definedName name="SellUnits_Range">[4]Mapping!$D$2:$D$53</definedName>
    <definedName name="Sheets_Full_Queen_King">#REF!</definedName>
    <definedName name="Sheets_Twin">#REF!</definedName>
    <definedName name="SHET">#REF!</definedName>
    <definedName name="Shower_Curtains">#REF!</definedName>
    <definedName name="size1">#REF!</definedName>
    <definedName name="size1a">#REF!</definedName>
    <definedName name="Slipcovers_Chair_Pads">#REF!</definedName>
    <definedName name="Slipcovers_Chair_Pads.">#REF!</definedName>
    <definedName name="SPECIAL">[1]comments!$B$3:$B$54</definedName>
    <definedName name="ssn_code">'[1]other data'!$AQ$2:$AQ$110</definedName>
    <definedName name="ssn_phase">'[1]other data'!$AS$2:$AS$83</definedName>
    <definedName name="StoreCount">#REF!</definedName>
    <definedName name="StoreGrid0">#REF!</definedName>
    <definedName name="suggestedMessage_Range">[4]Mapping!$BF$2:$BF$3</definedName>
    <definedName name="SUPPLIER">'[1]vendor info'!$A$4:$A$400</definedName>
    <definedName name="TargetCol">#REF!</definedName>
    <definedName name="TBJ">'[1]other data'!$AK$2:$AK$10</definedName>
    <definedName name="TERMS">'[1]other data'!$P$2:$P$7</definedName>
    <definedName name="TICKET">[1]tickets!$B$3:$B$27</definedName>
    <definedName name="ticket2">[1]tickets!$G$3:$G$27</definedName>
    <definedName name="TotalCostValue">#REF!</definedName>
    <definedName name="TotalMarkup">#REF!</definedName>
    <definedName name="TotalRetailValue">#REF!</definedName>
    <definedName name="TotalUnits">#REF!</definedName>
    <definedName name="totalUnitsCol">#REF!</definedName>
    <definedName name="Towels_Bath_Sheets">#REF!</definedName>
    <definedName name="UDA3A">'[1]other data'!$AY$2:$AY$4</definedName>
    <definedName name="UDA3B">'[1]other data'!$AZ$2:$AZ$6</definedName>
    <definedName name="UNIT">[7]Sheet1!$EF$2:$EF$3</definedName>
    <definedName name="upc">'[1]other data'!$AH$2:$AH$10</definedName>
    <definedName name="UPC1A">'[1]other data'!$BD$2:$BD$5</definedName>
    <definedName name="UPC2A">'[1]other data'!$BF$2:$BF$5</definedName>
    <definedName name="User1Col">#REF!</definedName>
    <definedName name="User3Col">#REF!</definedName>
    <definedName name="WAREHOUSE">'[1]other data'!$BL$2:$BL$24</definedName>
    <definedName name="WIN">#REF!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YN">'[15]Page 1 Sales and Forecast'!$AA$2:$AA$3</definedName>
    <definedName name="YNE">'[1]other data'!$BB$2:$BB$5</definedName>
    <definedName name="YNES">'[1]other data'!$BR$2:$BR$6</definedName>
    <definedName name="YOUT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3" i="1" l="1"/>
  <c r="AU13" i="1"/>
  <c r="AR13" i="1"/>
  <c r="AP13" i="1"/>
  <c r="AN13" i="1"/>
  <c r="AL13" i="1"/>
  <c r="AI13" i="1"/>
  <c r="AB13" i="1"/>
  <c r="AD13" i="1" s="1"/>
  <c r="AF13" i="1" s="1"/>
  <c r="BB12" i="1"/>
  <c r="AU12" i="1"/>
  <c r="AR12" i="1"/>
  <c r="AP12" i="1"/>
  <c r="AN12" i="1"/>
  <c r="AL12" i="1"/>
  <c r="AI12" i="1"/>
  <c r="AB12" i="1"/>
  <c r="AD12" i="1" s="1"/>
  <c r="AF12" i="1" s="1"/>
  <c r="BB11" i="1"/>
  <c r="AU11" i="1"/>
  <c r="AR11" i="1"/>
  <c r="AP11" i="1"/>
  <c r="AN11" i="1"/>
  <c r="AL11" i="1"/>
  <c r="AI11" i="1"/>
  <c r="AB11" i="1"/>
  <c r="AD11" i="1" s="1"/>
  <c r="AF11" i="1" s="1"/>
  <c r="BB10" i="1"/>
  <c r="AU10" i="1"/>
  <c r="AR10" i="1"/>
  <c r="AP10" i="1"/>
  <c r="AN10" i="1"/>
  <c r="AL10" i="1"/>
  <c r="AI10" i="1"/>
  <c r="AB10" i="1"/>
  <c r="AD10" i="1" s="1"/>
  <c r="AF10" i="1" s="1"/>
  <c r="BB9" i="1"/>
  <c r="AU9" i="1"/>
  <c r="AR9" i="1"/>
  <c r="AP9" i="1"/>
  <c r="AN9" i="1"/>
  <c r="AL9" i="1"/>
  <c r="AI9" i="1"/>
  <c r="AB9" i="1"/>
  <c r="AD9" i="1" s="1"/>
  <c r="AF9" i="1" s="1"/>
  <c r="BB8" i="1"/>
  <c r="AU8" i="1"/>
  <c r="AR8" i="1"/>
  <c r="AP8" i="1"/>
  <c r="AN8" i="1"/>
  <c r="AL8" i="1"/>
  <c r="AI8" i="1"/>
  <c r="AB8" i="1"/>
  <c r="AD8" i="1" s="1"/>
  <c r="AF8" i="1" s="1"/>
  <c r="BB7" i="1"/>
  <c r="AU7" i="1"/>
  <c r="AR7" i="1"/>
  <c r="AP7" i="1"/>
  <c r="AN7" i="1"/>
  <c r="AL7" i="1"/>
  <c r="AI7" i="1"/>
  <c r="AB7" i="1"/>
  <c r="AD7" i="1" s="1"/>
  <c r="AF7" i="1" s="1"/>
  <c r="BB6" i="1"/>
  <c r="AU6" i="1"/>
  <c r="AR6" i="1"/>
  <c r="AP6" i="1"/>
  <c r="AN6" i="1"/>
  <c r="AL6" i="1"/>
  <c r="AI6" i="1"/>
  <c r="AB6" i="1"/>
  <c r="AD6" i="1" s="1"/>
  <c r="AF6" i="1" s="1"/>
  <c r="BB5" i="1"/>
  <c r="AU5" i="1"/>
  <c r="AR5" i="1"/>
  <c r="AP5" i="1"/>
  <c r="AN5" i="1"/>
  <c r="AL5" i="1"/>
  <c r="AI5" i="1"/>
  <c r="AB5" i="1"/>
  <c r="AD5" i="1" s="1"/>
  <c r="AF5" i="1" s="1"/>
  <c r="BB4" i="1"/>
  <c r="AU4" i="1"/>
  <c r="AR4" i="1"/>
  <c r="AP4" i="1"/>
  <c r="AN4" i="1"/>
  <c r="AL4" i="1"/>
  <c r="AI4" i="1"/>
  <c r="AB4" i="1"/>
  <c r="AD4" i="1" s="1"/>
  <c r="AF4" i="1" s="1"/>
  <c r="BB3" i="1"/>
  <c r="AU3" i="1"/>
  <c r="AR3" i="1"/>
  <c r="AP3" i="1"/>
  <c r="AN3" i="1"/>
  <c r="AL3" i="1"/>
  <c r="AI3" i="1"/>
  <c r="AB3" i="1"/>
  <c r="AD3" i="1" s="1"/>
  <c r="AF3" i="1" s="1"/>
  <c r="BB2" i="1"/>
  <c r="AU2" i="1"/>
  <c r="AR2" i="1"/>
  <c r="AP2" i="1"/>
  <c r="AN2" i="1"/>
  <c r="AL2" i="1"/>
  <c r="AI2" i="1"/>
  <c r="AB2" i="1"/>
  <c r="AD2" i="1" s="1"/>
  <c r="AF2" i="1" s="1"/>
  <c r="AJ10" i="1" l="1"/>
  <c r="AJ11" i="1"/>
  <c r="AJ12" i="1"/>
  <c r="AJ13" i="1"/>
  <c r="AJ2" i="1"/>
  <c r="AV3" i="1"/>
  <c r="AV5" i="1"/>
  <c r="AV7" i="1"/>
  <c r="AJ3" i="1"/>
  <c r="AJ4" i="1"/>
  <c r="AV6" i="1"/>
  <c r="AV8" i="1"/>
  <c r="AV9" i="1"/>
  <c r="AJ5" i="1"/>
  <c r="AJ6" i="1"/>
  <c r="AJ7" i="1"/>
  <c r="AV10" i="1"/>
  <c r="AW10" i="1" s="1"/>
  <c r="AV12" i="1"/>
  <c r="AV2" i="1"/>
  <c r="AV4" i="1"/>
  <c r="AJ8" i="1"/>
  <c r="AJ9" i="1"/>
  <c r="AV11" i="1"/>
  <c r="AW11" i="1" s="1"/>
  <c r="AV13" i="1"/>
  <c r="AW7" i="1" l="1"/>
  <c r="AW13" i="1"/>
  <c r="AW6" i="1"/>
  <c r="BA6" i="1" s="1"/>
  <c r="AW5" i="1"/>
  <c r="BA5" i="1" s="1"/>
  <c r="AW12" i="1"/>
  <c r="AX12" i="1" s="1"/>
  <c r="AW2" i="1"/>
  <c r="AX2" i="1" s="1"/>
  <c r="AW3" i="1"/>
  <c r="BA3" i="1" s="1"/>
  <c r="AW8" i="1"/>
  <c r="BA8" i="1" s="1"/>
  <c r="AW4" i="1"/>
  <c r="AX4" i="1" s="1"/>
  <c r="AW9" i="1"/>
  <c r="BA9" i="1" s="1"/>
  <c r="BA12" i="1"/>
  <c r="BA10" i="1"/>
  <c r="AX10" i="1"/>
  <c r="AX11" i="1"/>
  <c r="BA11" i="1"/>
  <c r="BA7" i="1"/>
  <c r="AX7" i="1"/>
  <c r="BA13" i="1"/>
  <c r="AX13" i="1"/>
  <c r="AX6" i="1"/>
  <c r="AX5" i="1" l="1"/>
  <c r="BA2" i="1"/>
  <c r="BA4" i="1"/>
  <c r="AX3" i="1"/>
  <c r="AX8" i="1"/>
  <c r="AX9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>
      <text>
        <r>
          <rPr>
            <sz val="11"/>
            <rFont val="Calibri"/>
            <family val="2"/>
          </rPr>
          <t>[FOB Cost]*[AVN %]</t>
        </r>
      </text>
    </comment>
    <comment ref="AU1" authorId="0" shapeId="0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<sst xmlns="http://schemas.openxmlformats.org/spreadsheetml/2006/main" count="210" uniqueCount="89">
  <si>
    <t>Line No.</t>
  </si>
  <si>
    <t>Photo</t>
  </si>
  <si>
    <t>VIN/Art No.</t>
  </si>
  <si>
    <t>Container #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</si>
  <si>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</si>
  <si>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</si>
  <si>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</si>
  <si>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</si>
  <si>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</si>
  <si>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</si>
  <si>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</si>
  <si>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</si>
  <si>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</si>
  <si>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</si>
  <si>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</si>
  <si>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Item No.</t>
  </si>
  <si>
    <t>UPC</t>
  </si>
  <si>
    <t>Customer Item#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</si>
  <si>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</si>
  <si>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</si>
  <si>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</si>
  <si>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</si>
  <si>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</si>
  <si>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</si>
  <si>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</si>
  <si>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</si>
  <si>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</si>
  <si>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</si>
  <si>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</si>
  <si>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</si>
  <si>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</si>
  <si>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</si>
  <si>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</si>
  <si>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</si>
  <si>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</si>
  <si>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</si>
  <si>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</si>
  <si>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</si>
  <si>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</si>
  <si>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</si>
  <si>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</si>
  <si>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</si>
  <si>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</si>
  <si>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</si>
  <si>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Load 3</t>
  </si>
  <si>
    <t>Load 3 %</t>
  </si>
  <si>
    <t>Load 3 $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</si>
  <si>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</si>
  <si>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</si>
  <si>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</si>
  <si>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</si>
  <si>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</si>
  <si>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</si>
  <si>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</si>
  <si>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</si>
  <si>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</si>
  <si>
    <t>SHEET/SHEET SET</t>
  </si>
  <si>
    <t>Serta Microfiber Comfy SS</t>
    <phoneticPr fontId="8" type="noConversion"/>
  </si>
  <si>
    <t>100% polyester, Solid</t>
    <phoneticPr fontId="8" type="noConversion"/>
  </si>
  <si>
    <t>TWIN: 66X96"/21x30"(2)/39X75"+13"</t>
  </si>
  <si>
    <t>Set</t>
  </si>
  <si>
    <t>Normal</t>
  </si>
  <si>
    <t>6302.32.2040</t>
  </si>
  <si>
    <t>FULL: 81X96"/21x30"(4)/54X75"+13"</t>
  </si>
  <si>
    <t>QUEEN: 90x102"/21x30"(4)/60x80"+16"</t>
  </si>
  <si>
    <t>100% Polyester 6pcs Microfiber Comfy Sleep Sheet Set</t>
    <phoneticPr fontId="8" type="noConversion"/>
  </si>
  <si>
    <t>100% polyester 85gsm Microfiber</t>
    <phoneticPr fontId="8" type="noConversion"/>
  </si>
  <si>
    <t>SEAGRASS</t>
  </si>
  <si>
    <t>SH20-0363</t>
  </si>
  <si>
    <t>KING: 108x102"/21x40"(4)/78x80"+16"</t>
  </si>
  <si>
    <t>C-KING: 108x102"/21x40"(4)/72x84"+16"</t>
  </si>
  <si>
    <t>100% polyester, Solid</t>
    <phoneticPr fontId="8" type="noConversion"/>
  </si>
  <si>
    <t>ALLOY</t>
  </si>
  <si>
    <t>SH20-0364</t>
  </si>
  <si>
    <t>RAINY DAY</t>
  </si>
  <si>
    <t>SH20-0365</t>
  </si>
  <si>
    <t>SH20-0366</t>
  </si>
  <si>
    <t>VAPOR BLUE</t>
  </si>
  <si>
    <t>SH20-0367</t>
  </si>
  <si>
    <t>SH20-0368</t>
  </si>
  <si>
    <t>SH20-0369</t>
  </si>
  <si>
    <t>SH20-0370</t>
  </si>
  <si>
    <t>CELADON TINT</t>
  </si>
  <si>
    <t>SH20-0371</t>
  </si>
  <si>
    <t>SH20-0372</t>
  </si>
  <si>
    <t>NIGHTSHADOW BLUE</t>
  </si>
  <si>
    <t>SH20-0373</t>
  </si>
  <si>
    <t>100% polyester 85gsm Microfiber</t>
    <phoneticPr fontId="8" type="noConversion"/>
  </si>
  <si>
    <t>SH20-0374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</si>
</sst>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000"/>
    <numFmt numFmtId="181" formatCode="0.0%"/>
    <numFmt numFmtId="182" formatCode="[$-409]dd/mmm/yy;@"/>
  </numFmts>
  <fonts count="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2"/>
      <charset val="134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176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1" fontId="1" fillId="0" borderId="2" xfId="1" applyNumberFormat="1" applyBorder="1" applyAlignment="1">
      <alignment wrapText="1"/>
    </xf>
    <xf numFmtId="176" fontId="1" fillId="0" borderId="2" xfId="1" applyNumberFormat="1" applyBorder="1" applyAlignment="1">
      <alignment wrapText="1"/>
    </xf>
    <xf numFmtId="0" fontId="3" fillId="0" borderId="2" xfId="1" applyFont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0" fontId="4" fillId="4" borderId="2" xfId="1" applyFont="1" applyFill="1" applyBorder="1" applyAlignment="1">
      <alignment horizontal="center" wrapText="1"/>
    </xf>
    <xf numFmtId="0" fontId="4" fillId="5" borderId="2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176" fontId="3" fillId="2" borderId="0" xfId="1" applyNumberFormat="1" applyFont="1" applyFill="1" applyAlignment="1">
      <alignment wrapText="1"/>
    </xf>
    <xf numFmtId="176" fontId="3" fillId="6" borderId="1" xfId="1" applyNumberFormat="1" applyFont="1" applyFill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177" fontId="3" fillId="0" borderId="2" xfId="1" applyNumberFormat="1" applyFont="1" applyBorder="1" applyAlignment="1">
      <alignment horizontal="center" wrapText="1"/>
    </xf>
    <xf numFmtId="2" fontId="3" fillId="0" borderId="2" xfId="1" applyNumberFormat="1" applyFont="1" applyBorder="1" applyAlignment="1">
      <alignment horizontal="center" wrapText="1"/>
    </xf>
    <xf numFmtId="1" fontId="3" fillId="0" borderId="2" xfId="1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1" applyNumberFormat="1" applyFont="1" applyBorder="1" applyAlignment="1">
      <alignment horizontal="center" wrapText="1"/>
    </xf>
    <xf numFmtId="176" fontId="6" fillId="5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3" borderId="2" xfId="2" applyNumberFormat="1" applyFont="1" applyFill="1" applyBorder="1" applyAlignment="1">
      <alignment wrapText="1"/>
    </xf>
    <xf numFmtId="10" fontId="6" fillId="3" borderId="2" xfId="2" applyNumberFormat="1" applyFont="1" applyFill="1" applyBorder="1" applyAlignment="1">
      <alignment wrapText="1"/>
    </xf>
    <xf numFmtId="176" fontId="7" fillId="7" borderId="2" xfId="2" applyNumberFormat="1" applyFont="1" applyFill="1" applyBorder="1" applyAlignment="1">
      <alignment wrapText="1"/>
    </xf>
    <xf numFmtId="0" fontId="1" fillId="0" borderId="2" xfId="1" applyBorder="1" applyAlignment="1">
      <alignment horizontal="center"/>
    </xf>
    <xf numFmtId="0" fontId="1" fillId="0" borderId="2" xfId="1" applyBorder="1"/>
    <xf numFmtId="179" fontId="1" fillId="0" borderId="2" xfId="1" applyNumberFormat="1" applyBorder="1"/>
    <xf numFmtId="0" fontId="1" fillId="0" borderId="2" xfId="1" applyBorder="1" applyAlignment="1">
      <alignment horizontal="center" wrapText="1"/>
    </xf>
    <xf numFmtId="0" fontId="1" fillId="0" borderId="2" xfId="1" applyBorder="1" applyAlignment="1">
      <alignment wrapText="1"/>
    </xf>
    <xf numFmtId="176" fontId="1" fillId="0" borderId="1" xfId="1" applyNumberFormat="1" applyBorder="1" applyAlignment="1">
      <alignment horizontal="center" wrapText="1"/>
    </xf>
    <xf numFmtId="176" fontId="1" fillId="0" borderId="1" xfId="1" applyNumberFormat="1" applyBorder="1"/>
    <xf numFmtId="177" fontId="1" fillId="0" borderId="2" xfId="1" applyNumberFormat="1" applyBorder="1"/>
    <xf numFmtId="2" fontId="1" fillId="0" borderId="2" xfId="1" applyNumberFormat="1" applyBorder="1"/>
    <xf numFmtId="1" fontId="1" fillId="0" borderId="2" xfId="1" applyNumberFormat="1" applyBorder="1"/>
    <xf numFmtId="180" fontId="1" fillId="8" borderId="2" xfId="1" applyNumberFormat="1" applyFill="1" applyBorder="1"/>
    <xf numFmtId="1" fontId="1" fillId="8" borderId="2" xfId="1" applyNumberFormat="1" applyFill="1" applyBorder="1"/>
    <xf numFmtId="3" fontId="1" fillId="0" borderId="2" xfId="1" applyNumberFormat="1" applyBorder="1"/>
    <xf numFmtId="176" fontId="1" fillId="8" borderId="2" xfId="1" applyNumberFormat="1" applyFill="1" applyBorder="1"/>
    <xf numFmtId="181" fontId="1" fillId="0" borderId="2" xfId="1" applyNumberFormat="1" applyBorder="1"/>
    <xf numFmtId="10" fontId="1" fillId="0" borderId="2" xfId="1" applyNumberFormat="1" applyBorder="1"/>
    <xf numFmtId="176" fontId="1" fillId="0" borderId="2" xfId="1" applyNumberFormat="1" applyBorder="1"/>
    <xf numFmtId="10" fontId="0" fillId="8" borderId="2" xfId="3" applyNumberFormat="1" applyFont="1" applyFill="1" applyBorder="1" applyAlignment="1"/>
    <xf numFmtId="0" fontId="1" fillId="0" borderId="0" xfId="1"/>
    <xf numFmtId="179" fontId="5" fillId="9" borderId="2" xfId="0" applyNumberFormat="1" applyFont="1" applyFill="1" applyBorder="1"/>
    <xf numFmtId="177" fontId="1" fillId="0" borderId="2" xfId="1" applyNumberFormat="1" applyBorder="1" applyAlignment="1">
      <alignment wrapText="1"/>
    </xf>
    <xf numFmtId="2" fontId="1" fillId="0" borderId="2" xfId="1" applyNumberFormat="1" applyBorder="1" applyAlignment="1">
      <alignment wrapText="1"/>
    </xf>
    <xf numFmtId="180" fontId="1" fillId="8" borderId="2" xfId="1" applyNumberFormat="1" applyFill="1" applyBorder="1" applyAlignment="1">
      <alignment wrapText="1"/>
    </xf>
    <xf numFmtId="176" fontId="1" fillId="8" borderId="2" xfId="1" applyNumberFormat="1" applyFill="1" applyBorder="1" applyAlignment="1">
      <alignment wrapText="1"/>
    </xf>
    <xf numFmtId="10" fontId="0" fillId="8" borderId="2" xfId="3" applyNumberFormat="1" applyFont="1" applyFill="1" applyBorder="1" applyAlignment="1">
      <alignment wrapText="1"/>
    </xf>
    <xf numFmtId="182" fontId="1" fillId="0" borderId="2" xfId="1" applyNumberFormat="1" applyBorder="1"/>
    <xf numFmtId="182" fontId="1" fillId="0" borderId="2" xfId="1" applyNumberFormat="1" applyBorder="1" applyAlignment="1">
      <alignment wrapText="1"/>
    </xf>
    <xf numFmtId="177" fontId="1" fillId="0" borderId="0" xfId="1" applyNumberFormat="1" applyAlignment="1">
      <alignment wrapText="1"/>
    </xf>
    <xf numFmtId="2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78" fontId="1" fillId="0" borderId="0" xfId="1" applyNumberFormat="1" applyAlignment="1">
      <alignment wrapText="1"/>
    </xf>
  </cellXfs>
  <cellStyles count="4">
    <cellStyle name="Normal 2" xfId="1"/>
    <cellStyle name="Normal 2 18 2" xfId="2"/>
    <cellStyle name="Percent 2" xfId="3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Users/ying.gu/AppData/Local/Microsoft/Windows/Temporary%20Internet%20Files/OLK784B/tex%20fleece%204-17-12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NM%20CHATEAU%20PLUM%20%20SHEER%20VENDOR%20SETUP%2010%2008%20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sarah.chen\AppData\Local\Microsoft\Windows\Temporary%20Internet%20Files\Content.Outlook\RBUPAN03\Window%20Panel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dingxiaoping/Local%20Settings/Temporary%20Internet%20Files/Content.IE5/K9AN0PEF/files/TARGET/FORMS/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SLard%20-%20Design/Customs%20Memo/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Serta%20Brand%2085gsm%20Microfiber%20Sheets%2007-02-2025%20Commitment%20JAN%202025%20Projec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guyinghua/Local%20Settings/Temporary%20Internet%20Files/OLK97/Copy%20of%20JLA%20-%20SEPT$%20NEW%20SILK%20ESSENCE%20BLNKTS%205%2003%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zhangqing/&#26700;&#38754;/BBB/item%20set%20up/Final/BBB_Bombay_Cambay_Item%20Set%20Up_2011102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chenlihui\Local%20Settings\Temporary%20Internet%20Files\OLK9A\Import%20Product%20Data%20Sheet%204%20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-my.sharepoint.com/Documents%20and%20Settings/kathy/Local%20Settings/Temporary%20Internet%20Files/Content.Outlook/JH9RZ0WZ/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lahome1.sharepoint.com/Documents%20and%20Settings/qianyueyun/Local%20Settings/Temporary%20Internet%20Files/Content.Outlook/S0EW6CGV/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Data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pping"/>
      <sheetName val="COO"/>
      <sheetName val="Main"/>
      <sheetName val="Office Use"/>
      <sheetName val="Currency"/>
    </sheetNames>
    <sheetDataSet>
      <sheetData sheetId="0">
        <row r="2">
          <cell r="B2" t="str">
            <v>DOZEN  qty=12 (DZ)</v>
          </cell>
          <cell r="X2" t="str">
            <v>NA ( 830)</v>
          </cell>
          <cell r="AL2" t="str">
            <v>Yes (Y)</v>
          </cell>
        </row>
        <row r="3">
          <cell r="X3" t="str">
            <v>USACanada ( 831)</v>
          </cell>
          <cell r="AL3" t="str">
            <v>No (N)</v>
          </cell>
        </row>
        <row r="4">
          <cell r="X4" t="str">
            <v>US only ( 832)</v>
          </cell>
        </row>
        <row r="5">
          <cell r="X5" t="str">
            <v>Canada only ( 833)</v>
          </cell>
        </row>
      </sheetData>
      <sheetData sheetId="1">
        <row r="1">
          <cell r="D1" t="str">
            <v>CAN</v>
          </cell>
        </row>
      </sheetData>
      <sheetData sheetId="2"/>
      <sheetData sheetId="3"/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Cheat sheet"/>
      <sheetName val="MULTIPLE PACKS"/>
      <sheetName val="X-VENDOR INSTRUCTIONS"/>
      <sheetName val="X-VENDOR SPEC PAGE"/>
      <sheetName val="X-VENDOR CTPAT"/>
      <sheetName val="X-VENDOR 10+2"/>
      <sheetName val="X-LACY ACT"/>
      <sheetName val="X-FISH &amp; WILDLIFE"/>
      <sheetName val="X-IFI"/>
      <sheetName val="X-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CLASSIC</v>
          </cell>
          <cell r="G3" t="str">
            <v>UP-FRONT PRODUCTION</v>
          </cell>
        </row>
        <row r="4">
          <cell r="C4" t="str">
            <v>URBAN</v>
          </cell>
          <cell r="G4" t="str">
            <v>CLOSEOUT</v>
          </cell>
        </row>
        <row r="5"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IN-SEASON PRODUCTION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JAN"/>
      <sheetName val="Internal Commitment"/>
      <sheetName val="CHN 04-09-2025"/>
      <sheetName val="ValueSelect"/>
      <sheetName val="Data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ture vendor lookup"/>
      <sheetName val="PO Wrksht"/>
      <sheetName val="vendor info"/>
      <sheetName val="tickets"/>
      <sheetName val="hangers"/>
      <sheetName val="comments"/>
      <sheetName val="other data"/>
      <sheetName val="summary of changes"/>
      <sheetName val="old instr"/>
    </sheetNames>
    <sheetDataSet>
      <sheetData sheetId="0" refreshError="1"/>
      <sheetData sheetId="1" refreshError="1"/>
      <sheetData sheetId="2"/>
      <sheetData sheetId="3"/>
      <sheetData sheetId="4"/>
      <sheetData sheetId="5">
        <row r="3">
          <cell r="F3" t="str">
            <v>ALLOCATE TO STORE BRKDWN</v>
          </cell>
        </row>
        <row r="4">
          <cell r="F4" t="str">
            <v>ATTRIBUTE GROUP</v>
          </cell>
        </row>
        <row r="5">
          <cell r="F5" t="str">
            <v>HISTORY</v>
          </cell>
        </row>
        <row r="6">
          <cell r="F6" t="str">
            <v>LOCATION RESTRICTIONS</v>
          </cell>
        </row>
        <row r="7">
          <cell r="F7" t="str">
            <v>OTHER</v>
          </cell>
        </row>
        <row r="8">
          <cell r="F8" t="str">
            <v>PROFILE</v>
          </cell>
        </row>
        <row r="9">
          <cell r="F9" t="str">
            <v>SIZE SCALE</v>
          </cell>
        </row>
        <row r="10">
          <cell r="F10" t="str">
            <v>THIS IS AN AD STYLE</v>
          </cell>
        </row>
        <row r="11">
          <cell r="F11" t="str">
            <v>TREND</v>
          </cell>
        </row>
        <row r="12">
          <cell r="F12" t="str">
            <v>VENDOR MINIMUMS</v>
          </cell>
        </row>
        <row r="13">
          <cell r="F13" t="str">
            <v>VENDOR PREPACK</v>
          </cell>
        </row>
        <row r="14">
          <cell r="F14" t="str">
            <v>x</v>
          </cell>
        </row>
        <row r="15">
          <cell r="F15" t="str">
            <v>x</v>
          </cell>
        </row>
        <row r="16">
          <cell r="F16" t="str">
            <v>x</v>
          </cell>
        </row>
        <row r="17">
          <cell r="F17" t="str">
            <v>x</v>
          </cell>
        </row>
        <row r="18">
          <cell r="F18" t="str">
            <v>x</v>
          </cell>
        </row>
        <row r="19">
          <cell r="F19" t="str">
            <v>X</v>
          </cell>
        </row>
        <row r="20">
          <cell r="F20" t="str">
            <v>X</v>
          </cell>
        </row>
        <row r="21">
          <cell r="F21" t="str">
            <v>X</v>
          </cell>
        </row>
      </sheetData>
      <sheetData sheetId="6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X2">
            <v>3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14"/>
  <sheetViews>
    <sheetView tabSelected="1" zoomScale="99" zoomScaleNormal="99" workbookViewId="0">
      <selection activeCell="H22" sqref="H22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85546875" style="2" customWidth="1"/>
    <col min="6" max="6" width="16.5703125" style="2" customWidth="1"/>
    <col min="7" max="7" width="15.5703125" style="2" customWidth="1"/>
    <col min="8" max="8" width="9.140625" style="2" customWidth="1"/>
    <col min="9" max="9" width="54.140625" style="2" customWidth="1"/>
    <col min="10" max="10" width="24.5703125" style="2" customWidth="1"/>
    <col min="11" max="11" width="18.5703125" style="2" customWidth="1"/>
    <col min="12" max="12" width="20.85546875" style="2" customWidth="1"/>
    <col min="13" max="13" width="37.42578125" style="2" customWidth="1"/>
    <col min="14" max="14" width="20.5703125" style="2" customWidth="1"/>
    <col min="15" max="15" width="6.140625" style="2" customWidth="1"/>
    <col min="16" max="16" width="14.42578125" style="2" customWidth="1"/>
    <col min="17" max="17" width="15.85546875" style="2" customWidth="1"/>
    <col min="18" max="19" width="8.85546875" style="2" customWidth="1"/>
    <col min="20" max="20" width="8.85546875" style="3" customWidth="1"/>
    <col min="21" max="21" width="8.5703125" style="3" customWidth="1"/>
    <col min="22" max="22" width="9.42578125" style="2" customWidth="1"/>
    <col min="23" max="23" width="8.140625" style="55" customWidth="1"/>
    <col min="24" max="24" width="8.7109375" style="55" customWidth="1"/>
    <col min="25" max="25" width="7.140625" style="55" customWidth="1"/>
    <col min="26" max="26" width="9" style="56" customWidth="1"/>
    <col min="27" max="27" width="6.28515625" style="57" customWidth="1"/>
    <col min="28" max="28" width="10" style="58" customWidth="1"/>
    <col min="29" max="29" width="10" style="56" customWidth="1"/>
    <col min="30" max="30" width="9.85546875" style="57" customWidth="1"/>
    <col min="31" max="31" width="7.85546875" style="2" customWidth="1"/>
    <col min="32" max="32" width="9.5703125" style="3" customWidth="1"/>
    <col min="33" max="33" width="15.140625" style="2" customWidth="1"/>
    <col min="34" max="34" width="8.42578125" style="4" customWidth="1"/>
    <col min="35" max="35" width="9" style="3" customWidth="1"/>
    <col min="36" max="36" width="8.42578125" style="3" customWidth="1"/>
    <col min="37" max="37" width="7.85546875" style="4" customWidth="1"/>
    <col min="38" max="38" width="8.28515625" style="3" customWidth="1"/>
    <col min="39" max="39" width="11.5703125" style="4" customWidth="1"/>
    <col min="40" max="40" width="10.85546875" style="3" customWidth="1"/>
    <col min="41" max="41" width="8.140625" style="4" customWidth="1"/>
    <col min="42" max="42" width="9.28515625" style="3" customWidth="1"/>
    <col min="43" max="43" width="8.140625" style="4" customWidth="1"/>
    <col min="44" max="45" width="9.28515625" style="3" customWidth="1"/>
    <col min="46" max="46" width="8.140625" style="4" customWidth="1"/>
    <col min="47" max="47" width="9.28515625" style="3" customWidth="1"/>
    <col min="48" max="48" width="7.85546875" style="3" customWidth="1"/>
    <col min="49" max="49" width="9.5703125" style="3" customWidth="1"/>
    <col min="50" max="50" width="11.140625" style="3" customWidth="1"/>
    <col min="51" max="51" width="12.140625" style="3" customWidth="1"/>
    <col min="52" max="52" width="9.140625" style="2"/>
    <col min="53" max="53" width="11.5703125" style="3" customWidth="1"/>
    <col min="54" max="54" width="15" style="3" customWidth="1"/>
    <col min="55" max="16384" width="9.140625" style="2"/>
  </cols>
  <sheetData>
    <row r="1" spans="1:54" ht="68.099999999999994" customHeight="1" x14ac:dyDescent="0.25">
      <c r="A1" s="7" t="s">
        <v>0</v>
      </c>
      <c r="B1" s="7" t="s">
        <v>1</v>
      </c>
      <c r="C1" s="8" t="s">
        <v>2</v>
      </c>
      <c r="D1" s="8" t="s">
        <v>3</v>
      </c>
      <c r="E1" s="9" t="s">
        <v>4</v>
      </c>
      <c r="F1" s="9" t="s">
        <v>5</v>
      </c>
      <c r="G1" s="10" t="s">
        <v>6</v>
      </c>
      <c r="H1" s="8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8" t="s">
        <v>14</v>
      </c>
      <c r="P1" s="8" t="s">
        <v>15</v>
      </c>
      <c r="Q1" s="8" t="s">
        <v>16</v>
      </c>
      <c r="R1" s="8" t="s">
        <v>17</v>
      </c>
      <c r="S1" s="11" t="s">
        <v>18</v>
      </c>
      <c r="T1" s="12" t="s">
        <v>19</v>
      </c>
      <c r="U1" s="13" t="s">
        <v>20</v>
      </c>
      <c r="V1" s="14" t="s">
        <v>21</v>
      </c>
      <c r="W1" s="15" t="s">
        <v>22</v>
      </c>
      <c r="X1" s="15" t="s">
        <v>23</v>
      </c>
      <c r="Y1" s="15" t="s">
        <v>24</v>
      </c>
      <c r="Z1" s="16" t="s">
        <v>25</v>
      </c>
      <c r="AA1" s="17" t="s">
        <v>26</v>
      </c>
      <c r="AB1" s="18" t="s">
        <v>27</v>
      </c>
      <c r="AC1" s="19" t="s">
        <v>28</v>
      </c>
      <c r="AD1" s="20" t="s">
        <v>29</v>
      </c>
      <c r="AE1" s="7" t="s">
        <v>30</v>
      </c>
      <c r="AF1" s="21" t="s">
        <v>31</v>
      </c>
      <c r="AG1" s="7" t="s">
        <v>32</v>
      </c>
      <c r="AH1" s="22" t="s">
        <v>33</v>
      </c>
      <c r="AI1" s="23" t="s">
        <v>34</v>
      </c>
      <c r="AJ1" s="21" t="s">
        <v>35</v>
      </c>
      <c r="AK1" s="22" t="s">
        <v>36</v>
      </c>
      <c r="AL1" s="21" t="s">
        <v>37</v>
      </c>
      <c r="AM1" s="22" t="s">
        <v>38</v>
      </c>
      <c r="AN1" s="21" t="s">
        <v>39</v>
      </c>
      <c r="AO1" s="22" t="s">
        <v>40</v>
      </c>
      <c r="AP1" s="21" t="s">
        <v>41</v>
      </c>
      <c r="AQ1" s="22" t="s">
        <v>42</v>
      </c>
      <c r="AR1" s="21" t="s">
        <v>43</v>
      </c>
      <c r="AS1" s="24" t="s">
        <v>44</v>
      </c>
      <c r="AT1" s="22" t="s">
        <v>45</v>
      </c>
      <c r="AU1" s="21" t="s">
        <v>46</v>
      </c>
      <c r="AV1" s="21" t="s">
        <v>47</v>
      </c>
      <c r="AW1" s="25" t="s">
        <v>48</v>
      </c>
      <c r="AX1" s="26" t="s">
        <v>49</v>
      </c>
      <c r="AY1" s="27" t="s">
        <v>50</v>
      </c>
      <c r="AZ1" s="7" t="s">
        <v>51</v>
      </c>
      <c r="BA1" s="21" t="s">
        <v>52</v>
      </c>
      <c r="BB1" s="21" t="s">
        <v>53</v>
      </c>
    </row>
    <row r="2" spans="1:54" s="46" customFormat="1" x14ac:dyDescent="0.25">
      <c r="A2" s="28">
        <v>5</v>
      </c>
      <c r="B2" s="29"/>
      <c r="C2" s="29"/>
      <c r="D2" s="29"/>
      <c r="E2" s="29" t="s">
        <v>54</v>
      </c>
      <c r="F2" s="29" t="s">
        <v>55</v>
      </c>
      <c r="G2" s="29" t="s">
        <v>56</v>
      </c>
      <c r="H2" s="30"/>
      <c r="I2" s="29" t="s">
        <v>65</v>
      </c>
      <c r="J2" s="29" t="s">
        <v>57</v>
      </c>
      <c r="K2" s="28" t="s">
        <v>66</v>
      </c>
      <c r="L2" s="32" t="s">
        <v>58</v>
      </c>
      <c r="M2" s="29" t="s">
        <v>64</v>
      </c>
      <c r="N2" s="29" t="s">
        <v>67</v>
      </c>
      <c r="O2" s="29"/>
      <c r="P2" s="47" t="s">
        <v>68</v>
      </c>
      <c r="Q2" s="29"/>
      <c r="R2" s="29"/>
      <c r="S2" s="29" t="s">
        <v>60</v>
      </c>
      <c r="T2" s="33"/>
      <c r="U2" s="34">
        <v>5</v>
      </c>
      <c r="V2" s="29" t="s">
        <v>61</v>
      </c>
      <c r="W2" s="35">
        <v>30</v>
      </c>
      <c r="X2" s="35">
        <v>25</v>
      </c>
      <c r="Y2" s="35">
        <v>40</v>
      </c>
      <c r="Z2" s="36">
        <v>7.2</v>
      </c>
      <c r="AA2" s="37">
        <v>4</v>
      </c>
      <c r="AB2" s="38">
        <f t="shared" ref="AB2:AB13" si="0">IF(W2="","",W2*X2*Y2/1000000)</f>
        <v>0.03</v>
      </c>
      <c r="AC2" s="36">
        <v>56</v>
      </c>
      <c r="AD2" s="39">
        <f t="shared" ref="AD2:AD13" si="1">IF(AA2="","",AC2/AB2*AA2)</f>
        <v>7466.666666666667</v>
      </c>
      <c r="AE2" s="40">
        <v>3500</v>
      </c>
      <c r="AF2" s="41">
        <f t="shared" ref="AF2:AF13" si="2">IF(ISERROR(AE2/AD2),"",AE2/AD2)</f>
        <v>0.46875</v>
      </c>
      <c r="AG2" s="29" t="s">
        <v>62</v>
      </c>
      <c r="AH2" s="42">
        <v>0.41399999999999998</v>
      </c>
      <c r="AI2" s="41">
        <f t="shared" ref="AI2:AI13" si="3">IF(ISERROR(U2*AH2),"",U2*AH2)</f>
        <v>2.0699999999999998</v>
      </c>
      <c r="AJ2" s="41">
        <f t="shared" ref="AJ2:AJ13" si="4">IF(ISERROR(U2+AF2+AI2),"",U2+AF2+AI2)</f>
        <v>7.5387500000000003</v>
      </c>
      <c r="AK2" s="43">
        <v>0</v>
      </c>
      <c r="AL2" s="41">
        <f t="shared" ref="AL2:AL13" si="5">IF(ISERROR(AY2*AK2),"",AY2*AK2)</f>
        <v>0</v>
      </c>
      <c r="AM2" s="43">
        <v>0</v>
      </c>
      <c r="AN2" s="41">
        <f t="shared" ref="AN2:AN13" si="6">IF(ISERROR(AY2*AM2),"",AY2*AM2)</f>
        <v>0</v>
      </c>
      <c r="AO2" s="43">
        <v>5.5E-2</v>
      </c>
      <c r="AP2" s="41">
        <f t="shared" ref="AP2:AP13" si="7">IF(ISERROR(AY2*AO2),"",AY2*AO2)</f>
        <v>0.59086499999999997</v>
      </c>
      <c r="AQ2" s="43">
        <v>0</v>
      </c>
      <c r="AR2" s="41">
        <f t="shared" ref="AR2:AR13" si="8">IF(ISERROR(U2*AQ2),"",U2*AQ2)</f>
        <v>0</v>
      </c>
      <c r="AS2" s="44">
        <v>0</v>
      </c>
      <c r="AT2" s="43">
        <v>0</v>
      </c>
      <c r="AU2" s="41">
        <f t="shared" ref="AU2:AU13" si="9">IF(ISERROR(AY2*AT2),"",AY2*AT2)</f>
        <v>0</v>
      </c>
      <c r="AV2" s="41">
        <f t="shared" ref="AV2:AV13" si="10">IF(ISERROR(AL2+AN2+AP2+AR2+AU2),"",AL2+AN2+AP2+AR2+AU2)</f>
        <v>0.59086499999999997</v>
      </c>
      <c r="AW2" s="41">
        <f t="shared" ref="AW2:AW13" si="11">IF(ISERROR(AJ2+AV2),"",AJ2+AV2)</f>
        <v>8.1296150000000011</v>
      </c>
      <c r="AX2" s="45">
        <f t="shared" ref="AX2:AX13" si="12">IF(ISERROR((AY2-AW2)/AY2),"",(AY2-AW2)/AY2)</f>
        <v>0.24326398585125189</v>
      </c>
      <c r="AY2" s="6">
        <v>10.743</v>
      </c>
      <c r="AZ2" s="37">
        <v>1188</v>
      </c>
      <c r="BA2" s="41">
        <f t="shared" ref="BA2:BA13" si="13">IF(ISERROR(AW2*AZ2),"",AW2*AZ2)</f>
        <v>9657.9826200000007</v>
      </c>
      <c r="BB2" s="41">
        <f t="shared" ref="BB2:BB13" si="14">IF(ISERROR(AY2*AZ2),"",AY2*AZ2)</f>
        <v>12762.684000000001</v>
      </c>
    </row>
    <row r="3" spans="1:54" ht="15" customHeight="1" x14ac:dyDescent="0.25">
      <c r="A3" s="31">
        <v>18</v>
      </c>
      <c r="B3" s="32"/>
      <c r="C3" s="32"/>
      <c r="D3" s="32"/>
      <c r="E3" s="29" t="s">
        <v>54</v>
      </c>
      <c r="F3" s="29" t="s">
        <v>55</v>
      </c>
      <c r="G3" s="29" t="s">
        <v>56</v>
      </c>
      <c r="H3" s="30"/>
      <c r="I3" s="29" t="s">
        <v>65</v>
      </c>
      <c r="J3" s="29" t="s">
        <v>57</v>
      </c>
      <c r="K3" s="28" t="s">
        <v>66</v>
      </c>
      <c r="L3" s="32" t="s">
        <v>58</v>
      </c>
      <c r="M3" s="53" t="s">
        <v>64</v>
      </c>
      <c r="N3" s="29" t="s">
        <v>72</v>
      </c>
      <c r="O3" s="29"/>
      <c r="P3" s="47" t="s">
        <v>73</v>
      </c>
      <c r="Q3" s="32"/>
      <c r="R3" s="32"/>
      <c r="S3" s="29" t="s">
        <v>60</v>
      </c>
      <c r="T3" s="33"/>
      <c r="U3" s="34">
        <v>5</v>
      </c>
      <c r="V3" s="29" t="s">
        <v>61</v>
      </c>
      <c r="W3" s="48">
        <v>30</v>
      </c>
      <c r="X3" s="48">
        <v>25</v>
      </c>
      <c r="Y3" s="48">
        <v>40</v>
      </c>
      <c r="Z3" s="49">
        <v>7.2</v>
      </c>
      <c r="AA3" s="37">
        <v>4</v>
      </c>
      <c r="AB3" s="50">
        <f t="shared" si="0"/>
        <v>0.03</v>
      </c>
      <c r="AC3" s="36">
        <v>56</v>
      </c>
      <c r="AD3" s="39">
        <f t="shared" si="1"/>
        <v>7466.666666666667</v>
      </c>
      <c r="AE3" s="40">
        <v>3500</v>
      </c>
      <c r="AF3" s="51">
        <f t="shared" si="2"/>
        <v>0.46875</v>
      </c>
      <c r="AG3" s="54" t="s">
        <v>62</v>
      </c>
      <c r="AH3" s="42">
        <v>0.41399999999999998</v>
      </c>
      <c r="AI3" s="41">
        <f t="shared" si="3"/>
        <v>2.0699999999999998</v>
      </c>
      <c r="AJ3" s="41">
        <f t="shared" si="4"/>
        <v>7.5387500000000003</v>
      </c>
      <c r="AK3" s="43">
        <v>0</v>
      </c>
      <c r="AL3" s="51">
        <f t="shared" si="5"/>
        <v>0</v>
      </c>
      <c r="AM3" s="43">
        <v>0</v>
      </c>
      <c r="AN3" s="51">
        <f t="shared" si="6"/>
        <v>0</v>
      </c>
      <c r="AO3" s="43">
        <v>5.5E-2</v>
      </c>
      <c r="AP3" s="41">
        <f t="shared" si="7"/>
        <v>0.59086499999999997</v>
      </c>
      <c r="AQ3" s="43">
        <v>0</v>
      </c>
      <c r="AR3" s="41">
        <f t="shared" si="8"/>
        <v>0</v>
      </c>
      <c r="AS3" s="44">
        <v>0</v>
      </c>
      <c r="AT3" s="43">
        <v>0</v>
      </c>
      <c r="AU3" s="41">
        <f t="shared" si="9"/>
        <v>0</v>
      </c>
      <c r="AV3" s="41">
        <f t="shared" si="10"/>
        <v>0.59086499999999997</v>
      </c>
      <c r="AW3" s="51">
        <f t="shared" si="11"/>
        <v>8.1296150000000011</v>
      </c>
      <c r="AX3" s="52">
        <f t="shared" si="12"/>
        <v>0.24326398585125189</v>
      </c>
      <c r="AY3" s="6">
        <v>10.743</v>
      </c>
      <c r="AZ3" s="5">
        <v>1188</v>
      </c>
      <c r="BA3" s="41">
        <f t="shared" si="13"/>
        <v>9657.9826200000007</v>
      </c>
      <c r="BB3" s="41">
        <f t="shared" si="14"/>
        <v>12762.684000000001</v>
      </c>
    </row>
    <row r="4" spans="1:54" ht="15" customHeight="1" x14ac:dyDescent="0.25">
      <c r="A4" s="31">
        <v>20</v>
      </c>
      <c r="B4" s="32"/>
      <c r="C4" s="32"/>
      <c r="D4" s="32"/>
      <c r="E4" s="29" t="s">
        <v>54</v>
      </c>
      <c r="F4" s="29" t="s">
        <v>55</v>
      </c>
      <c r="G4" s="29" t="s">
        <v>56</v>
      </c>
      <c r="H4" s="30"/>
      <c r="I4" s="29" t="s">
        <v>65</v>
      </c>
      <c r="J4" s="29" t="s">
        <v>57</v>
      </c>
      <c r="K4" s="28" t="s">
        <v>66</v>
      </c>
      <c r="L4" s="32" t="s">
        <v>58</v>
      </c>
      <c r="M4" s="53" t="s">
        <v>69</v>
      </c>
      <c r="N4" s="29" t="s">
        <v>74</v>
      </c>
      <c r="O4" s="29"/>
      <c r="P4" s="47" t="s">
        <v>75</v>
      </c>
      <c r="Q4" s="32"/>
      <c r="R4" s="32"/>
      <c r="S4" s="29" t="s">
        <v>60</v>
      </c>
      <c r="T4" s="33"/>
      <c r="U4" s="34">
        <v>5.78</v>
      </c>
      <c r="V4" s="29" t="s">
        <v>61</v>
      </c>
      <c r="W4" s="48">
        <v>30</v>
      </c>
      <c r="X4" s="48">
        <v>25</v>
      </c>
      <c r="Y4" s="48">
        <v>44</v>
      </c>
      <c r="Z4" s="49">
        <v>8.41</v>
      </c>
      <c r="AA4" s="37">
        <v>4</v>
      </c>
      <c r="AB4" s="50">
        <f t="shared" si="0"/>
        <v>3.3000000000000002E-2</v>
      </c>
      <c r="AC4" s="36">
        <v>56</v>
      </c>
      <c r="AD4" s="39">
        <f t="shared" si="1"/>
        <v>6787.878787878788</v>
      </c>
      <c r="AE4" s="40">
        <v>3500</v>
      </c>
      <c r="AF4" s="51">
        <f t="shared" si="2"/>
        <v>0.515625</v>
      </c>
      <c r="AG4" s="54" t="s">
        <v>62</v>
      </c>
      <c r="AH4" s="42">
        <v>0.41399999999999998</v>
      </c>
      <c r="AI4" s="41">
        <f t="shared" si="3"/>
        <v>2.3929200000000002</v>
      </c>
      <c r="AJ4" s="41">
        <f t="shared" si="4"/>
        <v>8.6885450000000013</v>
      </c>
      <c r="AK4" s="43">
        <v>0</v>
      </c>
      <c r="AL4" s="51">
        <f t="shared" si="5"/>
        <v>0</v>
      </c>
      <c r="AM4" s="43">
        <v>0</v>
      </c>
      <c r="AN4" s="51">
        <f t="shared" si="6"/>
        <v>0</v>
      </c>
      <c r="AO4" s="43">
        <v>5.5E-2</v>
      </c>
      <c r="AP4" s="41">
        <f t="shared" si="7"/>
        <v>0.66676499999999994</v>
      </c>
      <c r="AQ4" s="43">
        <v>0</v>
      </c>
      <c r="AR4" s="41">
        <f t="shared" si="8"/>
        <v>0</v>
      </c>
      <c r="AS4" s="44">
        <v>0</v>
      </c>
      <c r="AT4" s="43">
        <v>0</v>
      </c>
      <c r="AU4" s="41">
        <f t="shared" si="9"/>
        <v>0</v>
      </c>
      <c r="AV4" s="41">
        <f t="shared" si="10"/>
        <v>0.66676499999999994</v>
      </c>
      <c r="AW4" s="51">
        <f t="shared" si="11"/>
        <v>9.3553100000000011</v>
      </c>
      <c r="AX4" s="52">
        <f t="shared" si="12"/>
        <v>0.22830075063928057</v>
      </c>
      <c r="AY4" s="6">
        <v>12.122999999999999</v>
      </c>
      <c r="AZ4" s="5">
        <v>1748</v>
      </c>
      <c r="BA4" s="41">
        <f t="shared" si="13"/>
        <v>16353.081880000002</v>
      </c>
      <c r="BB4" s="41">
        <f t="shared" si="14"/>
        <v>21191.003999999997</v>
      </c>
    </row>
    <row r="5" spans="1:54" ht="15" customHeight="1" x14ac:dyDescent="0.25">
      <c r="A5" s="31">
        <v>21</v>
      </c>
      <c r="B5" s="32"/>
      <c r="C5" s="32"/>
      <c r="D5" s="32"/>
      <c r="E5" s="29" t="s">
        <v>54</v>
      </c>
      <c r="F5" s="29" t="s">
        <v>55</v>
      </c>
      <c r="G5" s="29" t="s">
        <v>56</v>
      </c>
      <c r="H5" s="32"/>
      <c r="I5" s="29" t="s">
        <v>65</v>
      </c>
      <c r="J5" s="29" t="s">
        <v>57</v>
      </c>
      <c r="K5" s="28" t="s">
        <v>66</v>
      </c>
      <c r="L5" s="32" t="s">
        <v>58</v>
      </c>
      <c r="M5" s="32" t="s">
        <v>70</v>
      </c>
      <c r="N5" s="32" t="s">
        <v>74</v>
      </c>
      <c r="O5" s="32"/>
      <c r="P5" s="47" t="s">
        <v>76</v>
      </c>
      <c r="Q5" s="32"/>
      <c r="R5" s="32"/>
      <c r="S5" s="29" t="s">
        <v>60</v>
      </c>
      <c r="T5" s="33"/>
      <c r="U5" s="34">
        <v>5.88</v>
      </c>
      <c r="V5" s="29" t="s">
        <v>61</v>
      </c>
      <c r="W5" s="48">
        <v>30</v>
      </c>
      <c r="X5" s="48">
        <v>25</v>
      </c>
      <c r="Y5" s="48">
        <v>44</v>
      </c>
      <c r="Z5" s="49">
        <v>8.41</v>
      </c>
      <c r="AA5" s="5">
        <v>4</v>
      </c>
      <c r="AB5" s="50">
        <f t="shared" si="0"/>
        <v>3.3000000000000002E-2</v>
      </c>
      <c r="AC5" s="36">
        <v>56</v>
      </c>
      <c r="AD5" s="39">
        <f t="shared" si="1"/>
        <v>6787.878787878788</v>
      </c>
      <c r="AE5" s="40">
        <v>3500</v>
      </c>
      <c r="AF5" s="51">
        <f t="shared" si="2"/>
        <v>0.515625</v>
      </c>
      <c r="AG5" s="32" t="s">
        <v>62</v>
      </c>
      <c r="AH5" s="42">
        <v>0.41399999999999998</v>
      </c>
      <c r="AI5" s="41">
        <f t="shared" si="3"/>
        <v>2.43432</v>
      </c>
      <c r="AJ5" s="41">
        <f t="shared" si="4"/>
        <v>8.8299450000000004</v>
      </c>
      <c r="AK5" s="43">
        <v>0</v>
      </c>
      <c r="AL5" s="51">
        <f t="shared" si="5"/>
        <v>0</v>
      </c>
      <c r="AM5" s="43">
        <v>0</v>
      </c>
      <c r="AN5" s="51">
        <f t="shared" si="6"/>
        <v>0</v>
      </c>
      <c r="AO5" s="43">
        <v>5.5E-2</v>
      </c>
      <c r="AP5" s="41">
        <f t="shared" si="7"/>
        <v>0.66676499999999994</v>
      </c>
      <c r="AQ5" s="43">
        <v>0</v>
      </c>
      <c r="AR5" s="41">
        <f t="shared" si="8"/>
        <v>0</v>
      </c>
      <c r="AS5" s="44">
        <v>0</v>
      </c>
      <c r="AT5" s="43">
        <v>0</v>
      </c>
      <c r="AU5" s="41">
        <f t="shared" si="9"/>
        <v>0</v>
      </c>
      <c r="AV5" s="41">
        <f t="shared" si="10"/>
        <v>0.66676499999999994</v>
      </c>
      <c r="AW5" s="51">
        <f t="shared" si="11"/>
        <v>9.4967100000000002</v>
      </c>
      <c r="AX5" s="52">
        <f t="shared" si="12"/>
        <v>0.21663697104677054</v>
      </c>
      <c r="AY5" s="6">
        <v>12.122999999999999</v>
      </c>
      <c r="AZ5" s="5">
        <v>248</v>
      </c>
      <c r="BA5" s="41">
        <f t="shared" si="13"/>
        <v>2355.18408</v>
      </c>
      <c r="BB5" s="41">
        <f t="shared" si="14"/>
        <v>3006.5039999999999</v>
      </c>
    </row>
    <row r="6" spans="1:54" ht="15" customHeight="1" x14ac:dyDescent="0.25">
      <c r="A6" s="31">
        <v>22</v>
      </c>
      <c r="B6" s="32"/>
      <c r="C6" s="32"/>
      <c r="D6" s="32"/>
      <c r="E6" s="29" t="s">
        <v>54</v>
      </c>
      <c r="F6" s="29" t="s">
        <v>55</v>
      </c>
      <c r="G6" s="29" t="s">
        <v>56</v>
      </c>
      <c r="H6" s="32"/>
      <c r="I6" s="29" t="s">
        <v>65</v>
      </c>
      <c r="J6" s="29" t="s">
        <v>57</v>
      </c>
      <c r="K6" s="28" t="s">
        <v>66</v>
      </c>
      <c r="L6" s="32" t="s">
        <v>71</v>
      </c>
      <c r="M6" s="32" t="s">
        <v>59</v>
      </c>
      <c r="N6" s="32" t="s">
        <v>77</v>
      </c>
      <c r="O6" s="32"/>
      <c r="P6" s="47" t="s">
        <v>78</v>
      </c>
      <c r="Q6" s="32"/>
      <c r="R6" s="32"/>
      <c r="S6" s="29" t="s">
        <v>60</v>
      </c>
      <c r="T6" s="33"/>
      <c r="U6" s="34">
        <v>3.68</v>
      </c>
      <c r="V6" s="29" t="s">
        <v>61</v>
      </c>
      <c r="W6" s="48">
        <v>30</v>
      </c>
      <c r="X6" s="48">
        <v>25</v>
      </c>
      <c r="Y6" s="48">
        <v>32</v>
      </c>
      <c r="Z6" s="49">
        <v>4.87</v>
      </c>
      <c r="AA6" s="5">
        <v>4</v>
      </c>
      <c r="AB6" s="50">
        <f t="shared" si="0"/>
        <v>2.4E-2</v>
      </c>
      <c r="AC6" s="36">
        <v>56</v>
      </c>
      <c r="AD6" s="39">
        <f t="shared" si="1"/>
        <v>9333.3333333333339</v>
      </c>
      <c r="AE6" s="40">
        <v>3500</v>
      </c>
      <c r="AF6" s="51">
        <f t="shared" si="2"/>
        <v>0.375</v>
      </c>
      <c r="AG6" s="32" t="s">
        <v>62</v>
      </c>
      <c r="AH6" s="42">
        <v>0.41399999999999998</v>
      </c>
      <c r="AI6" s="41">
        <f t="shared" si="3"/>
        <v>1.52352</v>
      </c>
      <c r="AJ6" s="41">
        <f t="shared" si="4"/>
        <v>5.5785199999999993</v>
      </c>
      <c r="AK6" s="43">
        <v>0</v>
      </c>
      <c r="AL6" s="51">
        <f t="shared" si="5"/>
        <v>0</v>
      </c>
      <c r="AM6" s="43">
        <v>0</v>
      </c>
      <c r="AN6" s="51">
        <f t="shared" si="6"/>
        <v>0</v>
      </c>
      <c r="AO6" s="43">
        <v>5.5E-2</v>
      </c>
      <c r="AP6" s="41">
        <f t="shared" si="7"/>
        <v>0.43961500000000003</v>
      </c>
      <c r="AQ6" s="43">
        <v>0</v>
      </c>
      <c r="AR6" s="41">
        <f t="shared" si="8"/>
        <v>0</v>
      </c>
      <c r="AS6" s="44">
        <v>0</v>
      </c>
      <c r="AT6" s="43">
        <v>0</v>
      </c>
      <c r="AU6" s="41">
        <f t="shared" si="9"/>
        <v>0</v>
      </c>
      <c r="AV6" s="41">
        <f t="shared" si="10"/>
        <v>0.43961500000000003</v>
      </c>
      <c r="AW6" s="51">
        <f t="shared" si="11"/>
        <v>6.0181349999999991</v>
      </c>
      <c r="AX6" s="52">
        <f t="shared" si="12"/>
        <v>0.24707431502564758</v>
      </c>
      <c r="AY6" s="6">
        <v>7.9930000000000003</v>
      </c>
      <c r="AZ6" s="5">
        <v>1572</v>
      </c>
      <c r="BA6" s="41">
        <f t="shared" si="13"/>
        <v>9460.5082199999979</v>
      </c>
      <c r="BB6" s="41">
        <f t="shared" si="14"/>
        <v>12564.996000000001</v>
      </c>
    </row>
    <row r="7" spans="1:54" ht="15" customHeight="1" x14ac:dyDescent="0.25">
      <c r="A7" s="31">
        <v>23</v>
      </c>
      <c r="B7" s="32"/>
      <c r="C7" s="32"/>
      <c r="D7" s="32"/>
      <c r="E7" s="29" t="s">
        <v>54</v>
      </c>
      <c r="F7" s="29" t="s">
        <v>55</v>
      </c>
      <c r="G7" s="29" t="s">
        <v>56</v>
      </c>
      <c r="H7" s="32"/>
      <c r="I7" s="29" t="s">
        <v>65</v>
      </c>
      <c r="J7" s="29" t="s">
        <v>57</v>
      </c>
      <c r="K7" s="28" t="s">
        <v>66</v>
      </c>
      <c r="L7" s="32" t="s">
        <v>58</v>
      </c>
      <c r="M7" s="32" t="s">
        <v>63</v>
      </c>
      <c r="N7" s="32" t="s">
        <v>77</v>
      </c>
      <c r="O7" s="32"/>
      <c r="P7" s="47" t="s">
        <v>79</v>
      </c>
      <c r="Q7" s="32"/>
      <c r="R7" s="32"/>
      <c r="S7" s="29" t="s">
        <v>60</v>
      </c>
      <c r="T7" s="33"/>
      <c r="U7" s="34">
        <v>4.5</v>
      </c>
      <c r="V7" s="29" t="s">
        <v>61</v>
      </c>
      <c r="W7" s="48">
        <v>30</v>
      </c>
      <c r="X7" s="48">
        <v>25</v>
      </c>
      <c r="Y7" s="48">
        <v>36</v>
      </c>
      <c r="Z7" s="49">
        <v>6.31</v>
      </c>
      <c r="AA7" s="5">
        <v>4</v>
      </c>
      <c r="AB7" s="50">
        <f t="shared" si="0"/>
        <v>2.7E-2</v>
      </c>
      <c r="AC7" s="36">
        <v>56</v>
      </c>
      <c r="AD7" s="39">
        <f t="shared" si="1"/>
        <v>8296.2962962962956</v>
      </c>
      <c r="AE7" s="40">
        <v>3500</v>
      </c>
      <c r="AF7" s="51">
        <f t="shared" si="2"/>
        <v>0.42187500000000006</v>
      </c>
      <c r="AG7" s="32" t="s">
        <v>62</v>
      </c>
      <c r="AH7" s="42">
        <v>0.41399999999999998</v>
      </c>
      <c r="AI7" s="41">
        <f t="shared" si="3"/>
        <v>1.863</v>
      </c>
      <c r="AJ7" s="41">
        <f t="shared" si="4"/>
        <v>6.7848749999999995</v>
      </c>
      <c r="AK7" s="43">
        <v>0</v>
      </c>
      <c r="AL7" s="51">
        <f t="shared" si="5"/>
        <v>0</v>
      </c>
      <c r="AM7" s="43">
        <v>0</v>
      </c>
      <c r="AN7" s="51">
        <f t="shared" si="6"/>
        <v>0</v>
      </c>
      <c r="AO7" s="43">
        <v>5.5E-2</v>
      </c>
      <c r="AP7" s="41">
        <f t="shared" si="7"/>
        <v>0.53025500000000003</v>
      </c>
      <c r="AQ7" s="43">
        <v>0</v>
      </c>
      <c r="AR7" s="41">
        <f t="shared" si="8"/>
        <v>0</v>
      </c>
      <c r="AS7" s="44">
        <v>0</v>
      </c>
      <c r="AT7" s="43">
        <v>0</v>
      </c>
      <c r="AU7" s="41">
        <f t="shared" si="9"/>
        <v>0</v>
      </c>
      <c r="AV7" s="41">
        <f t="shared" si="10"/>
        <v>0.53025500000000003</v>
      </c>
      <c r="AW7" s="51">
        <f t="shared" si="11"/>
        <v>7.3151299999999999</v>
      </c>
      <c r="AX7" s="52">
        <f t="shared" si="12"/>
        <v>0.24124779587179754</v>
      </c>
      <c r="AY7" s="6">
        <v>9.641</v>
      </c>
      <c r="AZ7" s="5">
        <v>1160</v>
      </c>
      <c r="BA7" s="41">
        <f t="shared" si="13"/>
        <v>8485.5507999999991</v>
      </c>
      <c r="BB7" s="41">
        <f t="shared" si="14"/>
        <v>11183.56</v>
      </c>
    </row>
    <row r="8" spans="1:54" x14ac:dyDescent="0.25">
      <c r="A8" s="31">
        <v>27</v>
      </c>
      <c r="B8" s="32"/>
      <c r="C8" s="32"/>
      <c r="D8" s="32"/>
      <c r="E8" s="29" t="s">
        <v>54</v>
      </c>
      <c r="F8" s="29" t="s">
        <v>55</v>
      </c>
      <c r="G8" s="29" t="s">
        <v>56</v>
      </c>
      <c r="H8" s="32"/>
      <c r="I8" s="29" t="s">
        <v>65</v>
      </c>
      <c r="J8" s="29" t="s">
        <v>57</v>
      </c>
      <c r="K8" s="28" t="s">
        <v>66</v>
      </c>
      <c r="L8" s="32" t="s">
        <v>58</v>
      </c>
      <c r="M8" s="32" t="s">
        <v>69</v>
      </c>
      <c r="N8" s="32" t="s">
        <v>77</v>
      </c>
      <c r="O8" s="32"/>
      <c r="P8" s="47" t="s">
        <v>80</v>
      </c>
      <c r="Q8" s="32"/>
      <c r="R8" s="32"/>
      <c r="S8" s="29" t="s">
        <v>60</v>
      </c>
      <c r="T8" s="33"/>
      <c r="U8" s="34">
        <v>5.78</v>
      </c>
      <c r="V8" s="29" t="s">
        <v>61</v>
      </c>
      <c r="W8" s="48">
        <v>30</v>
      </c>
      <c r="X8" s="48">
        <v>25</v>
      </c>
      <c r="Y8" s="48">
        <v>44</v>
      </c>
      <c r="Z8" s="49">
        <v>8.41</v>
      </c>
      <c r="AA8" s="5">
        <v>4</v>
      </c>
      <c r="AB8" s="50">
        <f t="shared" si="0"/>
        <v>3.3000000000000002E-2</v>
      </c>
      <c r="AC8" s="36">
        <v>56</v>
      </c>
      <c r="AD8" s="39">
        <f t="shared" si="1"/>
        <v>6787.878787878788</v>
      </c>
      <c r="AE8" s="40">
        <v>3500</v>
      </c>
      <c r="AF8" s="51">
        <f t="shared" si="2"/>
        <v>0.515625</v>
      </c>
      <c r="AG8" s="32" t="s">
        <v>62</v>
      </c>
      <c r="AH8" s="42">
        <v>0.41399999999999998</v>
      </c>
      <c r="AI8" s="41">
        <f t="shared" si="3"/>
        <v>2.3929200000000002</v>
      </c>
      <c r="AJ8" s="41">
        <f t="shared" si="4"/>
        <v>8.6885450000000013</v>
      </c>
      <c r="AK8" s="43">
        <v>0</v>
      </c>
      <c r="AL8" s="51">
        <f t="shared" si="5"/>
        <v>0</v>
      </c>
      <c r="AM8" s="43">
        <v>0</v>
      </c>
      <c r="AN8" s="51">
        <f t="shared" si="6"/>
        <v>0</v>
      </c>
      <c r="AO8" s="43">
        <v>5.5E-2</v>
      </c>
      <c r="AP8" s="41">
        <f t="shared" si="7"/>
        <v>0.66676499999999994</v>
      </c>
      <c r="AQ8" s="43">
        <v>0</v>
      </c>
      <c r="AR8" s="41">
        <f t="shared" si="8"/>
        <v>0</v>
      </c>
      <c r="AS8" s="44">
        <v>0</v>
      </c>
      <c r="AT8" s="43">
        <v>0</v>
      </c>
      <c r="AU8" s="41">
        <f t="shared" si="9"/>
        <v>0</v>
      </c>
      <c r="AV8" s="41">
        <f t="shared" si="10"/>
        <v>0.66676499999999994</v>
      </c>
      <c r="AW8" s="51">
        <f t="shared" si="11"/>
        <v>9.3553100000000011</v>
      </c>
      <c r="AX8" s="52">
        <f t="shared" si="12"/>
        <v>0.22830075063928057</v>
      </c>
      <c r="AY8" s="6">
        <v>12.122999999999999</v>
      </c>
      <c r="AZ8" s="5">
        <v>1748</v>
      </c>
      <c r="BA8" s="41">
        <f t="shared" si="13"/>
        <v>16353.081880000002</v>
      </c>
      <c r="BB8" s="41">
        <f t="shared" si="14"/>
        <v>21191.003999999997</v>
      </c>
    </row>
    <row r="9" spans="1:54" x14ac:dyDescent="0.25">
      <c r="A9" s="31">
        <v>28</v>
      </c>
      <c r="B9" s="32"/>
      <c r="C9" s="32"/>
      <c r="D9" s="32"/>
      <c r="E9" s="29" t="s">
        <v>54</v>
      </c>
      <c r="F9" s="29" t="s">
        <v>55</v>
      </c>
      <c r="G9" s="29" t="s">
        <v>56</v>
      </c>
      <c r="H9" s="32"/>
      <c r="I9" s="29" t="s">
        <v>65</v>
      </c>
      <c r="J9" s="29" t="s">
        <v>57</v>
      </c>
      <c r="K9" s="28" t="s">
        <v>66</v>
      </c>
      <c r="L9" s="32" t="s">
        <v>58</v>
      </c>
      <c r="M9" s="32" t="s">
        <v>70</v>
      </c>
      <c r="N9" s="32" t="s">
        <v>77</v>
      </c>
      <c r="O9" s="32"/>
      <c r="P9" s="47" t="s">
        <v>81</v>
      </c>
      <c r="Q9" s="32"/>
      <c r="R9" s="32"/>
      <c r="S9" s="29" t="s">
        <v>60</v>
      </c>
      <c r="T9" s="33"/>
      <c r="U9" s="34">
        <v>5.88</v>
      </c>
      <c r="V9" s="29" t="s">
        <v>61</v>
      </c>
      <c r="W9" s="48">
        <v>30</v>
      </c>
      <c r="X9" s="48">
        <v>25</v>
      </c>
      <c r="Y9" s="48">
        <v>44</v>
      </c>
      <c r="Z9" s="49">
        <v>8.41</v>
      </c>
      <c r="AA9" s="5">
        <v>4</v>
      </c>
      <c r="AB9" s="50">
        <f t="shared" si="0"/>
        <v>3.3000000000000002E-2</v>
      </c>
      <c r="AC9" s="36">
        <v>56</v>
      </c>
      <c r="AD9" s="39">
        <f t="shared" si="1"/>
        <v>6787.878787878788</v>
      </c>
      <c r="AE9" s="40">
        <v>3500</v>
      </c>
      <c r="AF9" s="51">
        <f t="shared" si="2"/>
        <v>0.515625</v>
      </c>
      <c r="AG9" s="32" t="s">
        <v>62</v>
      </c>
      <c r="AH9" s="42">
        <v>0.41399999999999998</v>
      </c>
      <c r="AI9" s="41">
        <f t="shared" si="3"/>
        <v>2.43432</v>
      </c>
      <c r="AJ9" s="41">
        <f t="shared" si="4"/>
        <v>8.8299450000000004</v>
      </c>
      <c r="AK9" s="43">
        <v>0</v>
      </c>
      <c r="AL9" s="51">
        <f t="shared" si="5"/>
        <v>0</v>
      </c>
      <c r="AM9" s="43">
        <v>0</v>
      </c>
      <c r="AN9" s="51">
        <f t="shared" si="6"/>
        <v>0</v>
      </c>
      <c r="AO9" s="43">
        <v>5.5E-2</v>
      </c>
      <c r="AP9" s="41">
        <f t="shared" si="7"/>
        <v>0.66676499999999994</v>
      </c>
      <c r="AQ9" s="43">
        <v>0</v>
      </c>
      <c r="AR9" s="41">
        <f t="shared" si="8"/>
        <v>0</v>
      </c>
      <c r="AS9" s="44">
        <v>0</v>
      </c>
      <c r="AT9" s="43">
        <v>0</v>
      </c>
      <c r="AU9" s="41">
        <f t="shared" si="9"/>
        <v>0</v>
      </c>
      <c r="AV9" s="41">
        <f t="shared" si="10"/>
        <v>0.66676499999999994</v>
      </c>
      <c r="AW9" s="51">
        <f t="shared" si="11"/>
        <v>9.4967100000000002</v>
      </c>
      <c r="AX9" s="52">
        <f t="shared" si="12"/>
        <v>0.21663697104677054</v>
      </c>
      <c r="AY9" s="6">
        <v>12.122999999999999</v>
      </c>
      <c r="AZ9" s="5">
        <v>248</v>
      </c>
      <c r="BA9" s="41">
        <f t="shared" si="13"/>
        <v>2355.18408</v>
      </c>
      <c r="BB9" s="41">
        <f t="shared" si="14"/>
        <v>3006.5039999999999</v>
      </c>
    </row>
    <row r="10" spans="1:54" x14ac:dyDescent="0.25">
      <c r="A10" s="31">
        <v>29</v>
      </c>
      <c r="B10" s="32"/>
      <c r="C10" s="32"/>
      <c r="D10" s="32"/>
      <c r="E10" s="29" t="s">
        <v>54</v>
      </c>
      <c r="F10" s="29" t="s">
        <v>55</v>
      </c>
      <c r="G10" s="29" t="s">
        <v>56</v>
      </c>
      <c r="H10" s="32"/>
      <c r="I10" s="29" t="s">
        <v>65</v>
      </c>
      <c r="J10" s="29" t="s">
        <v>57</v>
      </c>
      <c r="K10" s="28" t="s">
        <v>66</v>
      </c>
      <c r="L10" s="32" t="s">
        <v>58</v>
      </c>
      <c r="M10" s="32" t="s">
        <v>59</v>
      </c>
      <c r="N10" s="32" t="s">
        <v>82</v>
      </c>
      <c r="O10" s="32"/>
      <c r="P10" s="47" t="s">
        <v>83</v>
      </c>
      <c r="Q10" s="32"/>
      <c r="R10" s="32"/>
      <c r="S10" s="29" t="s">
        <v>60</v>
      </c>
      <c r="T10" s="33"/>
      <c r="U10" s="34">
        <v>3.68</v>
      </c>
      <c r="V10" s="29" t="s">
        <v>61</v>
      </c>
      <c r="W10" s="48">
        <v>30</v>
      </c>
      <c r="X10" s="48">
        <v>25</v>
      </c>
      <c r="Y10" s="48">
        <v>32</v>
      </c>
      <c r="Z10" s="49">
        <v>4.87</v>
      </c>
      <c r="AA10" s="5">
        <v>4</v>
      </c>
      <c r="AB10" s="50">
        <f t="shared" si="0"/>
        <v>2.4E-2</v>
      </c>
      <c r="AC10" s="36">
        <v>56</v>
      </c>
      <c r="AD10" s="39">
        <f t="shared" si="1"/>
        <v>9333.3333333333339</v>
      </c>
      <c r="AE10" s="40">
        <v>3500</v>
      </c>
      <c r="AF10" s="51">
        <f t="shared" si="2"/>
        <v>0.375</v>
      </c>
      <c r="AG10" s="32" t="s">
        <v>62</v>
      </c>
      <c r="AH10" s="42">
        <v>0.41399999999999998</v>
      </c>
      <c r="AI10" s="41">
        <f t="shared" si="3"/>
        <v>1.52352</v>
      </c>
      <c r="AJ10" s="41">
        <f t="shared" si="4"/>
        <v>5.5785199999999993</v>
      </c>
      <c r="AK10" s="43">
        <v>0</v>
      </c>
      <c r="AL10" s="51">
        <f t="shared" si="5"/>
        <v>0</v>
      </c>
      <c r="AM10" s="43">
        <v>0</v>
      </c>
      <c r="AN10" s="51">
        <f t="shared" si="6"/>
        <v>0</v>
      </c>
      <c r="AO10" s="43">
        <v>5.5E-2</v>
      </c>
      <c r="AP10" s="41">
        <f t="shared" si="7"/>
        <v>0.43961500000000003</v>
      </c>
      <c r="AQ10" s="43">
        <v>0</v>
      </c>
      <c r="AR10" s="41">
        <f t="shared" si="8"/>
        <v>0</v>
      </c>
      <c r="AS10" s="44">
        <v>0</v>
      </c>
      <c r="AT10" s="43">
        <v>0</v>
      </c>
      <c r="AU10" s="41">
        <f t="shared" si="9"/>
        <v>0</v>
      </c>
      <c r="AV10" s="41">
        <f t="shared" si="10"/>
        <v>0.43961500000000003</v>
      </c>
      <c r="AW10" s="51">
        <f t="shared" si="11"/>
        <v>6.0181349999999991</v>
      </c>
      <c r="AX10" s="52">
        <f t="shared" si="12"/>
        <v>0.24707431502564758</v>
      </c>
      <c r="AY10" s="6">
        <v>7.9930000000000003</v>
      </c>
      <c r="AZ10" s="5">
        <v>1020</v>
      </c>
      <c r="BA10" s="41">
        <f t="shared" si="13"/>
        <v>6138.497699999999</v>
      </c>
      <c r="BB10" s="41">
        <f t="shared" si="14"/>
        <v>8152.8600000000006</v>
      </c>
    </row>
    <row r="11" spans="1:54" x14ac:dyDescent="0.25">
      <c r="A11" s="31">
        <v>30</v>
      </c>
      <c r="B11" s="32"/>
      <c r="C11" s="32"/>
      <c r="D11" s="32"/>
      <c r="E11" s="29" t="s">
        <v>54</v>
      </c>
      <c r="F11" s="29" t="s">
        <v>55</v>
      </c>
      <c r="G11" s="29" t="s">
        <v>56</v>
      </c>
      <c r="H11" s="32"/>
      <c r="I11" s="29" t="s">
        <v>65</v>
      </c>
      <c r="J11" s="29" t="s">
        <v>57</v>
      </c>
      <c r="K11" s="28" t="s">
        <v>66</v>
      </c>
      <c r="L11" s="32" t="s">
        <v>58</v>
      </c>
      <c r="M11" s="32" t="s">
        <v>63</v>
      </c>
      <c r="N11" s="32" t="s">
        <v>82</v>
      </c>
      <c r="O11" s="32"/>
      <c r="P11" s="47" t="s">
        <v>84</v>
      </c>
      <c r="Q11" s="32"/>
      <c r="R11" s="32"/>
      <c r="S11" s="29" t="s">
        <v>60</v>
      </c>
      <c r="T11" s="33"/>
      <c r="U11" s="34">
        <v>4.5</v>
      </c>
      <c r="V11" s="29" t="s">
        <v>61</v>
      </c>
      <c r="W11" s="48">
        <v>30</v>
      </c>
      <c r="X11" s="48">
        <v>25</v>
      </c>
      <c r="Y11" s="48">
        <v>36</v>
      </c>
      <c r="Z11" s="49">
        <v>6.31</v>
      </c>
      <c r="AA11" s="5">
        <v>4</v>
      </c>
      <c r="AB11" s="50">
        <f t="shared" si="0"/>
        <v>2.7E-2</v>
      </c>
      <c r="AC11" s="36">
        <v>56</v>
      </c>
      <c r="AD11" s="39">
        <f t="shared" si="1"/>
        <v>8296.2962962962956</v>
      </c>
      <c r="AE11" s="40">
        <v>3500</v>
      </c>
      <c r="AF11" s="51">
        <f t="shared" si="2"/>
        <v>0.42187500000000006</v>
      </c>
      <c r="AG11" s="32" t="s">
        <v>62</v>
      </c>
      <c r="AH11" s="42">
        <v>0.41399999999999998</v>
      </c>
      <c r="AI11" s="41">
        <f t="shared" si="3"/>
        <v>1.863</v>
      </c>
      <c r="AJ11" s="41">
        <f t="shared" si="4"/>
        <v>6.7848749999999995</v>
      </c>
      <c r="AK11" s="43">
        <v>0</v>
      </c>
      <c r="AL11" s="51">
        <f t="shared" si="5"/>
        <v>0</v>
      </c>
      <c r="AM11" s="43">
        <v>0</v>
      </c>
      <c r="AN11" s="51">
        <f t="shared" si="6"/>
        <v>0</v>
      </c>
      <c r="AO11" s="43">
        <v>5.5E-2</v>
      </c>
      <c r="AP11" s="41">
        <f t="shared" si="7"/>
        <v>0.53025500000000003</v>
      </c>
      <c r="AQ11" s="43">
        <v>0</v>
      </c>
      <c r="AR11" s="41">
        <f t="shared" si="8"/>
        <v>0</v>
      </c>
      <c r="AS11" s="44">
        <v>0</v>
      </c>
      <c r="AT11" s="43">
        <v>0</v>
      </c>
      <c r="AU11" s="41">
        <f t="shared" si="9"/>
        <v>0</v>
      </c>
      <c r="AV11" s="41">
        <f t="shared" si="10"/>
        <v>0.53025500000000003</v>
      </c>
      <c r="AW11" s="51">
        <f t="shared" si="11"/>
        <v>7.3151299999999999</v>
      </c>
      <c r="AX11" s="52">
        <f t="shared" si="12"/>
        <v>0.24124779587179754</v>
      </c>
      <c r="AY11" s="6">
        <v>9.641</v>
      </c>
      <c r="AZ11" s="5">
        <v>756</v>
      </c>
      <c r="BA11" s="41">
        <f t="shared" si="13"/>
        <v>5530.2382799999996</v>
      </c>
      <c r="BB11" s="41">
        <f t="shared" si="14"/>
        <v>7288.5960000000005</v>
      </c>
    </row>
    <row r="12" spans="1:54" x14ac:dyDescent="0.25">
      <c r="A12" s="31">
        <v>32</v>
      </c>
      <c r="B12" s="32"/>
      <c r="C12" s="32"/>
      <c r="D12" s="32"/>
      <c r="E12" s="29" t="s">
        <v>54</v>
      </c>
      <c r="F12" s="29" t="s">
        <v>55</v>
      </c>
      <c r="G12" s="29" t="s">
        <v>56</v>
      </c>
      <c r="H12" s="32"/>
      <c r="I12" s="29" t="s">
        <v>65</v>
      </c>
      <c r="J12" s="29" t="s">
        <v>57</v>
      </c>
      <c r="K12" s="28" t="s">
        <v>66</v>
      </c>
      <c r="L12" s="32" t="s">
        <v>58</v>
      </c>
      <c r="M12" s="32" t="s">
        <v>64</v>
      </c>
      <c r="N12" s="32" t="s">
        <v>85</v>
      </c>
      <c r="O12" s="32"/>
      <c r="P12" s="47" t="s">
        <v>86</v>
      </c>
      <c r="Q12" s="32"/>
      <c r="R12" s="32"/>
      <c r="S12" s="29" t="s">
        <v>60</v>
      </c>
      <c r="T12" s="33"/>
      <c r="U12" s="34">
        <v>5</v>
      </c>
      <c r="V12" s="29" t="s">
        <v>61</v>
      </c>
      <c r="W12" s="48">
        <v>30</v>
      </c>
      <c r="X12" s="48">
        <v>25</v>
      </c>
      <c r="Y12" s="48">
        <v>40</v>
      </c>
      <c r="Z12" s="49">
        <v>7.2</v>
      </c>
      <c r="AA12" s="5">
        <v>4</v>
      </c>
      <c r="AB12" s="50">
        <f t="shared" si="0"/>
        <v>0.03</v>
      </c>
      <c r="AC12" s="36">
        <v>56</v>
      </c>
      <c r="AD12" s="39">
        <f t="shared" si="1"/>
        <v>7466.666666666667</v>
      </c>
      <c r="AE12" s="40">
        <v>3500</v>
      </c>
      <c r="AF12" s="51">
        <f t="shared" si="2"/>
        <v>0.46875</v>
      </c>
      <c r="AG12" s="32" t="s">
        <v>62</v>
      </c>
      <c r="AH12" s="42">
        <v>0.41399999999999998</v>
      </c>
      <c r="AI12" s="41">
        <f t="shared" si="3"/>
        <v>2.0699999999999998</v>
      </c>
      <c r="AJ12" s="41">
        <f t="shared" si="4"/>
        <v>7.5387500000000003</v>
      </c>
      <c r="AK12" s="43">
        <v>0</v>
      </c>
      <c r="AL12" s="51">
        <f t="shared" si="5"/>
        <v>0</v>
      </c>
      <c r="AM12" s="43">
        <v>0</v>
      </c>
      <c r="AN12" s="51">
        <f t="shared" si="6"/>
        <v>0</v>
      </c>
      <c r="AO12" s="43">
        <v>5.5E-2</v>
      </c>
      <c r="AP12" s="41">
        <f t="shared" si="7"/>
        <v>0.59086499999999997</v>
      </c>
      <c r="AQ12" s="43">
        <v>0</v>
      </c>
      <c r="AR12" s="41">
        <f t="shared" si="8"/>
        <v>0</v>
      </c>
      <c r="AS12" s="44">
        <v>0</v>
      </c>
      <c r="AT12" s="43">
        <v>0</v>
      </c>
      <c r="AU12" s="41">
        <f t="shared" si="9"/>
        <v>0</v>
      </c>
      <c r="AV12" s="41">
        <f t="shared" si="10"/>
        <v>0.59086499999999997</v>
      </c>
      <c r="AW12" s="51">
        <f t="shared" si="11"/>
        <v>8.1296150000000011</v>
      </c>
      <c r="AX12" s="52">
        <f t="shared" si="12"/>
        <v>0.24326398585125189</v>
      </c>
      <c r="AY12" s="6">
        <v>10.743</v>
      </c>
      <c r="AZ12" s="5">
        <v>1160</v>
      </c>
      <c r="BA12" s="41">
        <f t="shared" si="13"/>
        <v>9430.3534000000018</v>
      </c>
      <c r="BB12" s="41">
        <f t="shared" si="14"/>
        <v>12461.880000000001</v>
      </c>
    </row>
    <row r="13" spans="1:54" x14ac:dyDescent="0.25">
      <c r="A13" s="31">
        <v>33</v>
      </c>
      <c r="B13" s="32"/>
      <c r="C13" s="32"/>
      <c r="D13" s="32"/>
      <c r="E13" s="29" t="s">
        <v>54</v>
      </c>
      <c r="F13" s="29" t="s">
        <v>55</v>
      </c>
      <c r="G13" s="29" t="s">
        <v>56</v>
      </c>
      <c r="H13" s="32"/>
      <c r="I13" s="29" t="s">
        <v>65</v>
      </c>
      <c r="J13" s="29" t="s">
        <v>57</v>
      </c>
      <c r="K13" s="28" t="s">
        <v>87</v>
      </c>
      <c r="L13" s="32" t="s">
        <v>71</v>
      </c>
      <c r="M13" s="32" t="s">
        <v>69</v>
      </c>
      <c r="N13" s="32" t="s">
        <v>85</v>
      </c>
      <c r="O13" s="32"/>
      <c r="P13" s="47" t="s">
        <v>88</v>
      </c>
      <c r="Q13" s="32"/>
      <c r="R13" s="32"/>
      <c r="S13" s="29" t="s">
        <v>60</v>
      </c>
      <c r="T13" s="33"/>
      <c r="U13" s="34">
        <v>5.78</v>
      </c>
      <c r="V13" s="29" t="s">
        <v>61</v>
      </c>
      <c r="W13" s="48">
        <v>30</v>
      </c>
      <c r="X13" s="48">
        <v>25</v>
      </c>
      <c r="Y13" s="48">
        <v>44</v>
      </c>
      <c r="Z13" s="49">
        <v>8.41</v>
      </c>
      <c r="AA13" s="5">
        <v>4</v>
      </c>
      <c r="AB13" s="50">
        <f t="shared" si="0"/>
        <v>3.3000000000000002E-2</v>
      </c>
      <c r="AC13" s="36">
        <v>56</v>
      </c>
      <c r="AD13" s="39">
        <f t="shared" si="1"/>
        <v>6787.878787878788</v>
      </c>
      <c r="AE13" s="40">
        <v>3500</v>
      </c>
      <c r="AF13" s="51">
        <f t="shared" si="2"/>
        <v>0.515625</v>
      </c>
      <c r="AG13" s="32" t="s">
        <v>62</v>
      </c>
      <c r="AH13" s="42">
        <v>0.41399999999999998</v>
      </c>
      <c r="AI13" s="41">
        <f t="shared" si="3"/>
        <v>2.3929200000000002</v>
      </c>
      <c r="AJ13" s="41">
        <f t="shared" si="4"/>
        <v>8.6885450000000013</v>
      </c>
      <c r="AK13" s="43">
        <v>0</v>
      </c>
      <c r="AL13" s="51">
        <f t="shared" si="5"/>
        <v>0</v>
      </c>
      <c r="AM13" s="43">
        <v>0</v>
      </c>
      <c r="AN13" s="51">
        <f t="shared" si="6"/>
        <v>0</v>
      </c>
      <c r="AO13" s="43">
        <v>5.5E-2</v>
      </c>
      <c r="AP13" s="41">
        <f t="shared" si="7"/>
        <v>0.66676499999999994</v>
      </c>
      <c r="AQ13" s="43">
        <v>0</v>
      </c>
      <c r="AR13" s="41">
        <f t="shared" si="8"/>
        <v>0</v>
      </c>
      <c r="AS13" s="44">
        <v>0</v>
      </c>
      <c r="AT13" s="43">
        <v>0</v>
      </c>
      <c r="AU13" s="41">
        <f t="shared" si="9"/>
        <v>0</v>
      </c>
      <c r="AV13" s="41">
        <f t="shared" si="10"/>
        <v>0.66676499999999994</v>
      </c>
      <c r="AW13" s="51">
        <f t="shared" si="11"/>
        <v>9.3553100000000011</v>
      </c>
      <c r="AX13" s="52">
        <f t="shared" si="12"/>
        <v>0.22830075063928057</v>
      </c>
      <c r="AY13" s="6">
        <v>12.122999999999999</v>
      </c>
      <c r="AZ13" s="5">
        <v>1136</v>
      </c>
      <c r="BA13" s="41">
        <f t="shared" si="13"/>
        <v>10627.632160000001</v>
      </c>
      <c r="BB13" s="41">
        <f t="shared" si="14"/>
        <v>13771.727999999999</v>
      </c>
    </row>
    <row r="14" spans="1:54" x14ac:dyDescent="0.25">
      <c r="AX14" s="4"/>
      <c r="AZ14" s="57"/>
    </row>
  </sheetData>
  <sheetProtection insertRows="0" deleteRows="0" sort="0"/>
  <protectedRanges>
    <protectedRange sqref="W4:Z4 W14:AU223 AV15:AY223 AV14:AX14 AB4 Q2:S13 AF2:AG13 M14:T223 AB2:AD3 U2:Z3 AZ2:AZ14 AC4:AD13 A2:K223 AI2:AX13 W5:AB13 U4:V223 M2:O13" name="Range1"/>
    <protectedRange sqref="AE2:AE13" name="Range1_3"/>
    <protectedRange sqref="AH2:AH13" name="Range1_4"/>
    <protectedRange sqref="L2:L259" name="Range1_1"/>
  </protectedRanges>
  <phoneticPr fontId="2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[16]ValueSelect!#REF!</xm:f>
          </x14:formula1>
          <xm:sqref>E2:G13</xm:sqref>
        </x14:dataValidation>
        <x14:dataValidation type="list" allowBlank="1" showInputMessage="1" showErrorMessage="1">
          <x14:formula1>
            <xm:f>[16]Data!#REF!</xm:f>
          </x14:formula1>
          <xm:sqref>V2:V13 S2:S13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2025-08-12T08:39:05Z</dcterms:created>
  <dcterms:modified xsi:type="dcterms:W3CDTF">2025-08-12T08:49:00Z</dcterms:modified>
</cp:coreProperties>
</file>