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5" i="1" l="1"/>
  <c r="BA25" i="1"/>
  <c r="AW25" i="1"/>
  <c r="AS25" i="1"/>
  <c r="AP25" i="1"/>
  <c r="AN25" i="1"/>
  <c r="AL25" i="1"/>
  <c r="AI25" i="1"/>
  <c r="AC25" i="1"/>
  <c r="AD25" i="1" s="1"/>
  <c r="AF25" i="1" s="1"/>
  <c r="T25" i="1"/>
  <c r="BD24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D23" i="1"/>
  <c r="BA23" i="1"/>
  <c r="AW23" i="1"/>
  <c r="AS23" i="1"/>
  <c r="AP23" i="1"/>
  <c r="AN23" i="1"/>
  <c r="AL23" i="1"/>
  <c r="AI23" i="1"/>
  <c r="AC23" i="1"/>
  <c r="AD23" i="1" s="1"/>
  <c r="AF23" i="1" s="1"/>
  <c r="T23" i="1"/>
  <c r="BD22" i="1"/>
  <c r="BA22" i="1"/>
  <c r="AW22" i="1"/>
  <c r="AS22" i="1"/>
  <c r="AP22" i="1"/>
  <c r="AN22" i="1"/>
  <c r="AL22" i="1"/>
  <c r="AI22" i="1"/>
  <c r="AC22" i="1"/>
  <c r="AD22" i="1" s="1"/>
  <c r="AF22" i="1" s="1"/>
  <c r="T22" i="1"/>
  <c r="BD21" i="1"/>
  <c r="BA21" i="1"/>
  <c r="AW21" i="1"/>
  <c r="AS21" i="1"/>
  <c r="AP21" i="1"/>
  <c r="AN21" i="1"/>
  <c r="AL21" i="1"/>
  <c r="AI21" i="1"/>
  <c r="AC21" i="1"/>
  <c r="AD21" i="1" s="1"/>
  <c r="AF21" i="1" s="1"/>
  <c r="T21" i="1"/>
  <c r="BD20" i="1"/>
  <c r="BA20" i="1"/>
  <c r="AW20" i="1"/>
  <c r="AS20" i="1"/>
  <c r="AP20" i="1"/>
  <c r="AN20" i="1"/>
  <c r="AL20" i="1"/>
  <c r="AI20" i="1"/>
  <c r="AC20" i="1"/>
  <c r="AD20" i="1" s="1"/>
  <c r="AF20" i="1" s="1"/>
  <c r="T20" i="1"/>
  <c r="BD19" i="1"/>
  <c r="BA19" i="1"/>
  <c r="AW19" i="1"/>
  <c r="AS19" i="1"/>
  <c r="AP19" i="1"/>
  <c r="AN19" i="1"/>
  <c r="AL19" i="1"/>
  <c r="AI19" i="1"/>
  <c r="AC19" i="1"/>
  <c r="AD19" i="1" s="1"/>
  <c r="AF19" i="1" s="1"/>
  <c r="T19" i="1"/>
  <c r="BD18" i="1"/>
  <c r="BA18" i="1"/>
  <c r="AW18" i="1"/>
  <c r="AS18" i="1"/>
  <c r="AP18" i="1"/>
  <c r="AN18" i="1"/>
  <c r="AL18" i="1"/>
  <c r="AI18" i="1"/>
  <c r="AC18" i="1"/>
  <c r="AD18" i="1" s="1"/>
  <c r="AF18" i="1" s="1"/>
  <c r="T18" i="1"/>
  <c r="BD17" i="1"/>
  <c r="BA17" i="1"/>
  <c r="AW17" i="1"/>
  <c r="AS17" i="1"/>
  <c r="AP17" i="1"/>
  <c r="AN17" i="1"/>
  <c r="AL17" i="1"/>
  <c r="AI17" i="1"/>
  <c r="AC17" i="1"/>
  <c r="AD17" i="1" s="1"/>
  <c r="AF17" i="1" s="1"/>
  <c r="T17" i="1"/>
  <c r="BD16" i="1"/>
  <c r="BA16" i="1"/>
  <c r="AW16" i="1"/>
  <c r="AS16" i="1"/>
  <c r="AP16" i="1"/>
  <c r="AN16" i="1"/>
  <c r="AL16" i="1"/>
  <c r="AI16" i="1"/>
  <c r="AC16" i="1"/>
  <c r="AD16" i="1" s="1"/>
  <c r="AF16" i="1" s="1"/>
  <c r="T16" i="1"/>
  <c r="BD15" i="1"/>
  <c r="BA15" i="1"/>
  <c r="AW15" i="1"/>
  <c r="AS15" i="1"/>
  <c r="AP15" i="1"/>
  <c r="AN15" i="1"/>
  <c r="AL15" i="1"/>
  <c r="AI15" i="1"/>
  <c r="AC15" i="1"/>
  <c r="AD15" i="1" s="1"/>
  <c r="AF15" i="1" s="1"/>
  <c r="T15" i="1"/>
  <c r="BD14" i="1"/>
  <c r="BA14" i="1"/>
  <c r="AW14" i="1"/>
  <c r="AS14" i="1"/>
  <c r="AP14" i="1"/>
  <c r="AN14" i="1"/>
  <c r="AL14" i="1"/>
  <c r="AI14" i="1"/>
  <c r="AC14" i="1"/>
  <c r="AD14" i="1" s="1"/>
  <c r="AF14" i="1" s="1"/>
  <c r="T14" i="1"/>
  <c r="BD13" i="1"/>
  <c r="BA13" i="1"/>
  <c r="AW13" i="1"/>
  <c r="AS13" i="1"/>
  <c r="AP13" i="1"/>
  <c r="AN13" i="1"/>
  <c r="AL13" i="1"/>
  <c r="AI13" i="1"/>
  <c r="AC13" i="1"/>
  <c r="AD13" i="1" s="1"/>
  <c r="AF13" i="1" s="1"/>
  <c r="T13" i="1"/>
  <c r="BD12" i="1"/>
  <c r="BA12" i="1"/>
  <c r="AW12" i="1"/>
  <c r="AS12" i="1"/>
  <c r="AP12" i="1"/>
  <c r="AN12" i="1"/>
  <c r="AL12" i="1"/>
  <c r="AI12" i="1"/>
  <c r="AC12" i="1"/>
  <c r="AD12" i="1" s="1"/>
  <c r="AF12" i="1" s="1"/>
  <c r="T12" i="1"/>
  <c r="BD11" i="1"/>
  <c r="BA11" i="1"/>
  <c r="AW11" i="1"/>
  <c r="AS11" i="1"/>
  <c r="AP11" i="1"/>
  <c r="AN11" i="1"/>
  <c r="AL11" i="1"/>
  <c r="AI11" i="1"/>
  <c r="AC11" i="1"/>
  <c r="AD11" i="1" s="1"/>
  <c r="AF11" i="1" s="1"/>
  <c r="T11" i="1"/>
  <c r="BD10" i="1"/>
  <c r="BA10" i="1"/>
  <c r="AW10" i="1"/>
  <c r="AS10" i="1"/>
  <c r="AP10" i="1"/>
  <c r="AN10" i="1"/>
  <c r="AL10" i="1"/>
  <c r="AI10" i="1"/>
  <c r="AC10" i="1"/>
  <c r="AD10" i="1" s="1"/>
  <c r="AF10" i="1" s="1"/>
  <c r="T10" i="1"/>
  <c r="BD9" i="1"/>
  <c r="BA9" i="1"/>
  <c r="AW9" i="1"/>
  <c r="AS9" i="1"/>
  <c r="AP9" i="1"/>
  <c r="AN9" i="1"/>
  <c r="AL9" i="1"/>
  <c r="AI9" i="1"/>
  <c r="AC9" i="1"/>
  <c r="AD9" i="1" s="1"/>
  <c r="AF9" i="1" s="1"/>
  <c r="T9" i="1"/>
  <c r="BD8" i="1"/>
  <c r="BA8" i="1"/>
  <c r="AW8" i="1"/>
  <c r="AS8" i="1"/>
  <c r="AP8" i="1"/>
  <c r="AN8" i="1"/>
  <c r="AL8" i="1"/>
  <c r="AI8" i="1"/>
  <c r="AC8" i="1"/>
  <c r="AD8" i="1" s="1"/>
  <c r="AF8" i="1" s="1"/>
  <c r="T8" i="1"/>
  <c r="BD7" i="1"/>
  <c r="BA7" i="1"/>
  <c r="AW7" i="1"/>
  <c r="AS7" i="1"/>
  <c r="AP7" i="1"/>
  <c r="AN7" i="1"/>
  <c r="AL7" i="1"/>
  <c r="AI7" i="1"/>
  <c r="AC7" i="1"/>
  <c r="AD7" i="1" s="1"/>
  <c r="AF7" i="1" s="1"/>
  <c r="T7" i="1"/>
  <c r="BD6" i="1"/>
  <c r="BA6" i="1"/>
  <c r="AW6" i="1"/>
  <c r="AS6" i="1"/>
  <c r="AP6" i="1"/>
  <c r="AN6" i="1"/>
  <c r="AL6" i="1"/>
  <c r="AI6" i="1"/>
  <c r="AC6" i="1"/>
  <c r="AD6" i="1" s="1"/>
  <c r="AF6" i="1" s="1"/>
  <c r="T6" i="1"/>
  <c r="BD5" i="1"/>
  <c r="BA5" i="1"/>
  <c r="AW5" i="1"/>
  <c r="AS5" i="1"/>
  <c r="AP5" i="1"/>
  <c r="AN5" i="1"/>
  <c r="AL5" i="1"/>
  <c r="AI5" i="1"/>
  <c r="AC5" i="1"/>
  <c r="AD5" i="1" s="1"/>
  <c r="AF5" i="1" s="1"/>
  <c r="T5" i="1"/>
  <c r="BD4" i="1"/>
  <c r="BA4" i="1"/>
  <c r="AW4" i="1"/>
  <c r="AS4" i="1"/>
  <c r="AP4" i="1"/>
  <c r="AN4" i="1"/>
  <c r="AL4" i="1"/>
  <c r="AI4" i="1"/>
  <c r="AC4" i="1"/>
  <c r="AD4" i="1" s="1"/>
  <c r="AF4" i="1" s="1"/>
  <c r="T4" i="1"/>
  <c r="BD3" i="1"/>
  <c r="BA3" i="1"/>
  <c r="AW3" i="1"/>
  <c r="AS3" i="1"/>
  <c r="AP3" i="1"/>
  <c r="AN3" i="1"/>
  <c r="AL3" i="1"/>
  <c r="AI3" i="1"/>
  <c r="AC3" i="1"/>
  <c r="AD3" i="1" s="1"/>
  <c r="AF3" i="1" s="1"/>
  <c r="T3" i="1"/>
  <c r="BD2" i="1"/>
  <c r="BA2" i="1"/>
  <c r="AW2" i="1"/>
  <c r="AS2" i="1"/>
  <c r="AP2" i="1"/>
  <c r="AN2" i="1"/>
  <c r="AL2" i="1"/>
  <c r="AI2" i="1"/>
  <c r="AC2" i="1"/>
  <c r="AD2" i="1" s="1"/>
  <c r="AF2" i="1" s="1"/>
  <c r="T2" i="1"/>
  <c r="AJ10" i="1" l="1"/>
  <c r="AJ12" i="1"/>
  <c r="AJ16" i="1"/>
  <c r="AJ18" i="1"/>
  <c r="AJ22" i="1"/>
  <c r="AJ3" i="1"/>
  <c r="AT6" i="1"/>
  <c r="AJ7" i="1"/>
  <c r="AT8" i="1"/>
  <c r="AJ9" i="1"/>
  <c r="AJ20" i="1"/>
  <c r="AJ4" i="1"/>
  <c r="AJ6" i="1"/>
  <c r="AT23" i="1"/>
  <c r="AT12" i="1"/>
  <c r="AU12" i="1" s="1"/>
  <c r="AJ13" i="1"/>
  <c r="AJ15" i="1"/>
  <c r="AT16" i="1"/>
  <c r="AJ17" i="1"/>
  <c r="AJ21" i="1"/>
  <c r="AT11" i="1"/>
  <c r="AT14" i="1"/>
  <c r="AT15" i="1"/>
  <c r="AU15" i="1" s="1"/>
  <c r="AT19" i="1"/>
  <c r="AT25" i="1"/>
  <c r="AT2" i="1"/>
  <c r="AT7" i="1"/>
  <c r="AJ8" i="1"/>
  <c r="AU8" i="1" s="1"/>
  <c r="AT9" i="1"/>
  <c r="AT13" i="1"/>
  <c r="AT17" i="1"/>
  <c r="AT18" i="1"/>
  <c r="AT22" i="1"/>
  <c r="AU22" i="1" s="1"/>
  <c r="AJ23" i="1"/>
  <c r="AU23" i="1" s="1"/>
  <c r="AJ2" i="1"/>
  <c r="AT3" i="1"/>
  <c r="AU3" i="1" s="1"/>
  <c r="AJ5" i="1"/>
  <c r="AT10" i="1"/>
  <c r="AU10" i="1" s="1"/>
  <c r="AJ11" i="1"/>
  <c r="AJ14" i="1"/>
  <c r="AJ19" i="1"/>
  <c r="AT20" i="1"/>
  <c r="AT21" i="1"/>
  <c r="AT24" i="1"/>
  <c r="AU24" i="1" s="1"/>
  <c r="AJ25" i="1"/>
  <c r="AU25" i="1" s="1"/>
  <c r="AT4" i="1"/>
  <c r="AT5" i="1"/>
  <c r="AU16" i="1" l="1"/>
  <c r="AU20" i="1"/>
  <c r="BC20" i="1" s="1"/>
  <c r="AU7" i="1"/>
  <c r="AV7" i="1" s="1"/>
  <c r="AU6" i="1"/>
  <c r="BC6" i="1" s="1"/>
  <c r="AU18" i="1"/>
  <c r="AU17" i="1"/>
  <c r="BC17" i="1" s="1"/>
  <c r="AU5" i="1"/>
  <c r="AV5" i="1" s="1"/>
  <c r="AU11" i="1"/>
  <c r="AV11" i="1" s="1"/>
  <c r="AU4" i="1"/>
  <c r="AV4" i="1" s="1"/>
  <c r="AU19" i="1"/>
  <c r="BC19" i="1" s="1"/>
  <c r="AU9" i="1"/>
  <c r="BC9" i="1" s="1"/>
  <c r="AU13" i="1"/>
  <c r="AV13" i="1" s="1"/>
  <c r="AU14" i="1"/>
  <c r="BC14" i="1" s="1"/>
  <c r="AU21" i="1"/>
  <c r="AV21" i="1" s="1"/>
  <c r="AU2" i="1"/>
  <c r="BC2" i="1" s="1"/>
  <c r="BC7" i="1"/>
  <c r="BC3" i="1"/>
  <c r="AV3" i="1"/>
  <c r="AV18" i="1"/>
  <c r="BC18" i="1"/>
  <c r="BC24" i="1"/>
  <c r="AV24" i="1"/>
  <c r="AV20" i="1"/>
  <c r="AV10" i="1"/>
  <c r="BC10" i="1"/>
  <c r="AV22" i="1"/>
  <c r="BC22" i="1"/>
  <c r="BC4" i="1"/>
  <c r="AV16" i="1"/>
  <c r="BC16" i="1"/>
  <c r="AV25" i="1"/>
  <c r="BC25" i="1"/>
  <c r="AV12" i="1"/>
  <c r="BC12" i="1"/>
  <c r="AV15" i="1"/>
  <c r="BC15" i="1"/>
  <c r="AV23" i="1"/>
  <c r="BC23" i="1"/>
  <c r="BC8" i="1"/>
  <c r="AV8" i="1"/>
  <c r="AV6" i="1" l="1"/>
  <c r="BC11" i="1"/>
  <c r="AV9" i="1"/>
  <c r="BC21" i="1"/>
  <c r="AV17" i="1"/>
  <c r="BC5" i="1"/>
  <c r="AV19" i="1"/>
  <c r="AV2" i="1"/>
  <c r="BC13" i="1"/>
  <c r="AV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<sst xmlns="http://schemas.openxmlformats.org/spreadsheetml/2006/main" count="342" uniqueCount="161">
  <si>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</si>
  <si>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</si>
  <si>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</si>
  <si>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</si>
  <si>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</si>
  <si>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</si>
  <si>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</si>
  <si>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</si>
  <si>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</si>
  <si>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</si>
  <si>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</si>
  <si>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</si>
  <si>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</si>
  <si>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</si>
  <si>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</si>
  <si>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</si>
  <si>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</si>
  <si>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</si>
  <si>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</si>
  <si>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</si>
  <si>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</si>
  <si>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</si>
  <si>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</si>
  <si>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</si>
  <si>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</si>
  <si>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</si>
  <si>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</si>
  <si>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</si>
  <si>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</si>
  <si>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</si>
  <si>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</si>
  <si>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</si>
  <si>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</si>
  <si>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</si>
  <si>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</si>
  <si>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</si>
  <si>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</si>
  <si>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</si>
  <si>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</si>
  <si>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</si>
  <si>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</si>
  <si>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</si>
  <si>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</si>
  <si>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</si>
  <si>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</si>
  <si>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</si>
  <si>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</si>
  <si>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</si>
  <si>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</si>
  <si>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</si>
  <si>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</si>
  <si>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</si>
  <si>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</si>
  <si>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</si>
  <si>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</si>
  <si>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</si>
  <si>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06RL0231P-C</t>
    <phoneticPr fontId="2" type="noConversion"/>
  </si>
  <si>
    <t>QUILT</t>
  </si>
  <si>
    <t>Brittany</t>
    <phoneticPr fontId="2" type="noConversion"/>
  </si>
  <si>
    <t>100% Polyester 3pc Hanging Print Quilt</t>
  </si>
  <si>
    <t>3pc Hanging Print Quilt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</si>
  <si>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</si>
  <si>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100% Polyester Hanging Print Quilt</t>
  </si>
  <si>
    <t>Full/Queen: 86x86"/20x26+1.5"(2)</t>
  </si>
  <si>
    <t>BLUSH</t>
    <phoneticPr fontId="2" type="noConversion"/>
  </si>
  <si>
    <t>RS14-8419</t>
    <phoneticPr fontId="2" type="noConversion"/>
  </si>
  <si>
    <t>Piece</t>
  </si>
  <si>
    <t>Normal</t>
  </si>
  <si>
    <t>9404.40.9022</t>
    <phoneticPr fontId="2" type="noConversion"/>
  </si>
  <si>
    <t>Brittany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</si>
  <si>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</si>
  <si>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King: 
102x86"/20x36+1.5"(2)</t>
  </si>
  <si>
    <t>BLUSH</t>
    <phoneticPr fontId="2" type="noConversion"/>
  </si>
  <si>
    <t>RS14-8420</t>
  </si>
  <si>
    <t>07TY0111P2-E</t>
    <phoneticPr fontId="2" type="noConversion"/>
  </si>
  <si>
    <t>Ramona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</si>
  <si>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1.5" flange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</si>
  <si>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Pink/Sage</t>
    <phoneticPr fontId="2" type="noConversion"/>
  </si>
  <si>
    <t>RS14-8421</t>
    <phoneticPr fontId="2" type="noConversion"/>
  </si>
  <si>
    <t>9404.40.9022</t>
    <phoneticPr fontId="2" type="noConversion"/>
  </si>
  <si>
    <t>Ramona</t>
    <phoneticPr fontId="2" type="noConversion"/>
  </si>
  <si>
    <t>Pink/Sage</t>
    <phoneticPr fontId="2" type="noConversion"/>
  </si>
  <si>
    <t>RS14-8422</t>
  </si>
  <si>
    <t>9404.40.9022</t>
    <phoneticPr fontId="2" type="noConversion"/>
  </si>
  <si>
    <t>20SM0001P-C</t>
    <phoneticPr fontId="2" type="noConversion"/>
  </si>
  <si>
    <t xml:space="preserve">Dilly 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</si>
  <si>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</si>
  <si>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86x86+2.5"/20x26+2.5"(2)</t>
  </si>
  <si>
    <t>Pink</t>
    <phoneticPr fontId="2" type="noConversion"/>
  </si>
  <si>
    <t>RS14-8423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</si>
  <si>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</si>
  <si>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King: 
102x86+2.5"/20x36+2.5"(2)</t>
  </si>
  <si>
    <t>Pink</t>
    <phoneticPr fontId="2" type="noConversion"/>
  </si>
  <si>
    <t>RS14-8424</t>
  </si>
  <si>
    <t>9404.40.9022</t>
    <phoneticPr fontId="2" type="noConversion"/>
  </si>
  <si>
    <t>06RF0055J-D</t>
    <phoneticPr fontId="2" type="noConversion"/>
  </si>
  <si>
    <t>Sheena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</si>
  <si>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, with Scallop Edge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</si>
  <si>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Blue</t>
    <phoneticPr fontId="2" type="noConversion"/>
  </si>
  <si>
    <t>RS14-8425</t>
    <phoneticPr fontId="2" type="noConversion"/>
  </si>
  <si>
    <t>Blue</t>
    <phoneticPr fontId="2" type="noConversion"/>
  </si>
  <si>
    <t>RS14-8426</t>
  </si>
  <si>
    <t xml:space="preserve">85gsm microfiber Prewashed ultra soft finish. Embroidered  w/ Ruffle edge. Stitch quilting. 180gsm Poly Fill. </t>
    <phoneticPr fontId="2" type="noConversion"/>
  </si>
  <si>
    <t>Floral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</si>
  <si>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</si>
  <si>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Full/Queen: 86x86+2.5"/20x26+1/2"(2)</t>
  </si>
  <si>
    <t>White/Blue</t>
    <phoneticPr fontId="2" type="noConversion"/>
  </si>
  <si>
    <t>RS14-8427</t>
    <phoneticPr fontId="2" type="noConversion"/>
  </si>
  <si>
    <t>Floral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</si>
  <si>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</si>
  <si>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King: 
102x86+2.5"/20x36+1/2"(2)</t>
  </si>
  <si>
    <t>White/Blue</t>
    <phoneticPr fontId="2" type="noConversion"/>
  </si>
  <si>
    <t>RS14-8428</t>
  </si>
  <si>
    <t>Caitlyn</t>
    <phoneticPr fontId="2" type="noConversion"/>
  </si>
  <si>
    <t xml:space="preserve">85gsm microfiber Prewashed ultra soft finish. Embroidered  w/ Ruffle edge. Stitch quilting. 180gsm Poly Fill. </t>
    <phoneticPr fontId="2" type="noConversion"/>
  </si>
  <si>
    <t>Pink Multi</t>
    <phoneticPr fontId="2" type="noConversion"/>
  </si>
  <si>
    <t>RS14-8429</t>
  </si>
  <si>
    <t>Caitlyn</t>
    <phoneticPr fontId="2" type="noConversion"/>
  </si>
  <si>
    <t xml:space="preserve">85gsm microfiber Prewashed ultra soft finish. Embroidered  w/ Ruffle edge. Stitch quilting. 180gsm Poly Fill. </t>
    <phoneticPr fontId="2" type="noConversion"/>
  </si>
  <si>
    <t>RS14-8430</t>
  </si>
  <si>
    <t>Marie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</si>
  <si>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</si>
  <si>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86x86"/20x26+2.5"(2)</t>
  </si>
  <si>
    <t>RS14-8431</t>
    <phoneticPr fontId="2" type="noConversion"/>
  </si>
  <si>
    <t>Marie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</si>
  <si>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</si>
  <si>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King: 
102x86"/20x36+2.5"(2)</t>
  </si>
  <si>
    <t>RS14-8432</t>
  </si>
  <si>
    <t>Sweet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</si>
  <si>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</si>
  <si>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RS14-8433</t>
  </si>
  <si>
    <t>Sweet</t>
    <phoneticPr fontId="2" type="noConversion"/>
  </si>
  <si>
    <t>RS14-8434</t>
  </si>
  <si>
    <t>Twin:                                                66x86"/20x26+1.5"(1)</t>
  </si>
  <si>
    <t>BLUSH</t>
    <phoneticPr fontId="2" type="noConversion"/>
  </si>
  <si>
    <t>RS14-8435</t>
    <phoneticPr fontId="2" type="noConversion"/>
  </si>
  <si>
    <t>9404.40.9022</t>
    <phoneticPr fontId="2" type="noConversion"/>
  </si>
  <si>
    <t>Ramona</t>
    <phoneticPr fontId="2" type="noConversion"/>
  </si>
  <si>
    <t>Pink/Sage</t>
    <phoneticPr fontId="2" type="noConversion"/>
  </si>
  <si>
    <t>RS14-8436</t>
    <phoneticPr fontId="2" type="noConversion"/>
  </si>
  <si>
    <t xml:space="preserve">Dilly 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</si>
  <si>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       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</si>
  <si>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Twin:                                                66x86"/20x26+2.5"(1)</t>
  </si>
  <si>
    <t>Pink</t>
    <phoneticPr fontId="2" type="noConversion"/>
  </si>
  <si>
    <t>RS14-8437</t>
  </si>
  <si>
    <t>Sheena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</si>
  <si>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, with Scallop Edge                           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</si>
  <si>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RS14-8438</t>
  </si>
  <si>
    <t>Twin:                                                66x86"/20x26+1/2"(1)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</si>
  <si>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</si>
  <si>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r>
      <t>Twin:                                                63x86"+2.5</t>
    </r>
    <r>
      <rPr>
        <sz val="11"/>
        <rFont val="Calibri"/>
        <family val="2"/>
      </rPr>
      <t>"</t>
    </r>
    <r>
      <rPr>
        <sz val="11"/>
        <rFont val="Calibri"/>
        <family val="2"/>
      </rPr>
      <t>/20x26+1/2"(1)</t>
    </r>
    <phoneticPr fontId="2" type="noConversion"/>
  </si>
  <si>
    <t>White/Blue</t>
    <phoneticPr fontId="2" type="noConversion"/>
  </si>
  <si>
    <t>RS14-8439</t>
    <phoneticPr fontId="2" type="noConversion"/>
  </si>
  <si>
    <r>
      <t>Twin:                                                63x86"+2.5</t>
    </r>
    <r>
      <rPr>
        <sz val="11"/>
        <rFont val="Calibri"/>
        <family val="2"/>
      </rPr>
      <t>"</t>
    </r>
    <r>
      <rPr>
        <sz val="11"/>
        <rFont val="Calibri"/>
        <family val="2"/>
      </rPr>
      <t>/20x26+2.5"(1)</t>
    </r>
    <phoneticPr fontId="2" type="noConversion"/>
  </si>
  <si>
    <t>Pink Multi</t>
    <phoneticPr fontId="2" type="noConversion"/>
  </si>
  <si>
    <t>RS14-8440</t>
  </si>
  <si>
    <t>Marie</t>
    <phoneticPr fontId="2" type="noConversion"/>
  </si>
  <si>
    <t>RS14-8441</t>
    <phoneticPr fontId="2" type="noConversion"/>
  </si>
  <si>
    <t>Sweet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</si>
  <si>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with Scallop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</si>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</sst>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0" formatCode="[$¥-478]#,##0.00"/>
    <numFmt numFmtId="177" formatCode="&quot;$&quot;#,##0.00"/>
    <numFmt numFmtId="178" formatCode="0.0"/>
    <numFmt numFmtId="179" formatCode="0.000"/>
    <numFmt numFmtId="180" formatCode="[$-409]d/mmm;@"/>
    <numFmt numFmtId="181" formatCode="_(&quot;$&quot;* #,##0.00_);_(&quot;$&quot;* \(#,##0.00\);_(&quot;$&quot;* &quot;-&quot;??_);_(@_)"/>
  </numFmts>
  <fonts count="12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.5"/>
      <color rgb="FF000000"/>
      <name val="Aptos"/>
      <family val="2"/>
    </font>
    <font>
      <sz val="10.5"/>
      <name val="Aptos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18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7" fontId="7" fillId="7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180" fontId="1" fillId="0" borderId="3" xfId="3" applyBorder="1" applyAlignment="1">
      <alignment wrapText="1"/>
    </xf>
    <xf numFmtId="0" fontId="1" fillId="0" borderId="3" xfId="1" applyBorder="1" applyAlignment="1">
      <alignment wrapText="1"/>
    </xf>
    <xf numFmtId="0" fontId="5" fillId="5" borderId="3" xfId="0" applyFont="1" applyFill="1" applyBorder="1"/>
    <xf numFmtId="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8" fontId="0" fillId="0" borderId="3" xfId="0" applyNumberFormat="1" applyBorder="1" applyAlignment="1">
      <alignment wrapText="1"/>
    </xf>
    <xf numFmtId="0" fontId="9" fillId="0" borderId="3" xfId="6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7">
    <cellStyle name="Currency 2" xfId="4"/>
    <cellStyle name="Normal 2" xfId="1"/>
    <cellStyle name="Normal 2 18 2" xfId="2"/>
    <cellStyle name="Percent 2" xfId="5"/>
    <cellStyle name="常规" xfId="0" builtinId="0"/>
    <cellStyle name="常规 16" xfId="3"/>
    <cellStyle name="常规 1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1</xdr:row>
      <xdr:rowOff>39432</xdr:rowOff>
    </xdr:from>
    <xdr:to>
      <xdr:col>1</xdr:col>
      <xdr:colOff>1411628</xdr:colOff>
      <xdr:row>2</xdr:row>
      <xdr:rowOff>676107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4507E288-9F67-F777-0EC5-B462DFF4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49" y="1277682"/>
          <a:ext cx="1192554" cy="13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</xdr:row>
      <xdr:rowOff>68224</xdr:rowOff>
    </xdr:from>
    <xdr:to>
      <xdr:col>1</xdr:col>
      <xdr:colOff>1372326</xdr:colOff>
      <xdr:row>4</xdr:row>
      <xdr:rowOff>590550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F8164C9D-B3DB-8CC9-A9AC-EA7ED86C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1" y="4249699"/>
          <a:ext cx="1077050" cy="121765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5</xdr:row>
      <xdr:rowOff>53740</xdr:rowOff>
    </xdr:from>
    <xdr:to>
      <xdr:col>1</xdr:col>
      <xdr:colOff>1457325</xdr:colOff>
      <xdr:row>6</xdr:row>
      <xdr:rowOff>646579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8C47E967-C975-21AB-1EC0-98413B7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6" y="5625865"/>
          <a:ext cx="1133474" cy="12881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7</xdr:row>
      <xdr:rowOff>54632</xdr:rowOff>
    </xdr:from>
    <xdr:to>
      <xdr:col>1</xdr:col>
      <xdr:colOff>1409701</xdr:colOff>
      <xdr:row>8</xdr:row>
      <xdr:rowOff>629799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9FFCE8C6-DA0C-40C7-814D-23172CD0E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026" y="7179332"/>
          <a:ext cx="1123950" cy="1270492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9</xdr:row>
      <xdr:rowOff>28575</xdr:rowOff>
    </xdr:from>
    <xdr:to>
      <xdr:col>1</xdr:col>
      <xdr:colOff>1461955</xdr:colOff>
      <xdr:row>10</xdr:row>
      <xdr:rowOff>600075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71EB7F30-08B1-9AF0-03A1-4688435C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8701" y="13039725"/>
          <a:ext cx="1109529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11</xdr:row>
      <xdr:rowOff>26596</xdr:rowOff>
    </xdr:from>
    <xdr:to>
      <xdr:col>1</xdr:col>
      <xdr:colOff>1409700</xdr:colOff>
      <xdr:row>12</xdr:row>
      <xdr:rowOff>636599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D5EAD158-FA3D-6EAF-F525-209D6C10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1551" y="14428396"/>
          <a:ext cx="1114424" cy="130532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13</xdr:row>
      <xdr:rowOff>42111</xdr:rowOff>
    </xdr:from>
    <xdr:to>
      <xdr:col>1</xdr:col>
      <xdr:colOff>1533927</xdr:colOff>
      <xdr:row>14</xdr:row>
      <xdr:rowOff>685800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D74B64A9-C16A-8841-54E3-B5069A29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326" y="15996486"/>
          <a:ext cx="1133876" cy="1339014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15</xdr:row>
      <xdr:rowOff>95572</xdr:rowOff>
    </xdr:from>
    <xdr:to>
      <xdr:col>1</xdr:col>
      <xdr:colOff>1400175</xdr:colOff>
      <xdr:row>16</xdr:row>
      <xdr:rowOff>636570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9CF2CFF5-3DBD-4A45-235B-E3920631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601" y="17440597"/>
          <a:ext cx="1085849" cy="123632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9525</xdr:rowOff>
    </xdr:from>
    <xdr:to>
      <xdr:col>1</xdr:col>
      <xdr:colOff>1400576</xdr:colOff>
      <xdr:row>23</xdr:row>
      <xdr:rowOff>1348539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E723B00C-6BBB-4FA7-BBD4-268426E86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2975" y="32975550"/>
          <a:ext cx="1133876" cy="1339014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24</xdr:row>
      <xdr:rowOff>85725</xdr:rowOff>
    </xdr:from>
    <xdr:to>
      <xdr:col>1</xdr:col>
      <xdr:colOff>1362074</xdr:colOff>
      <xdr:row>24</xdr:row>
      <xdr:rowOff>1322048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17BD6A6E-3219-4E38-B19E-39824FD4D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34442400"/>
          <a:ext cx="1085849" cy="123632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22</xdr:row>
      <xdr:rowOff>38100</xdr:rowOff>
    </xdr:from>
    <xdr:to>
      <xdr:col>1</xdr:col>
      <xdr:colOff>1371599</xdr:colOff>
      <xdr:row>22</xdr:row>
      <xdr:rowOff>1343428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7464096-713B-406A-886B-1E725BAA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3450" y="28832175"/>
          <a:ext cx="1114424" cy="1305328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1366704</xdr:colOff>
      <xdr:row>21</xdr:row>
      <xdr:rowOff>1285875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42D0D8D4-0599-437E-ADC9-B4531F4F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3450" y="27422475"/>
          <a:ext cx="1109529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20</xdr:row>
      <xdr:rowOff>38100</xdr:rowOff>
    </xdr:from>
    <xdr:to>
      <xdr:col>1</xdr:col>
      <xdr:colOff>1400175</xdr:colOff>
      <xdr:row>20</xdr:row>
      <xdr:rowOff>1308592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F931536E-00A4-41AE-B8D7-31C062D5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24498300"/>
          <a:ext cx="1123950" cy="127049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18</xdr:row>
      <xdr:rowOff>38100</xdr:rowOff>
    </xdr:from>
    <xdr:to>
      <xdr:col>1</xdr:col>
      <xdr:colOff>1296125</xdr:colOff>
      <xdr:row>18</xdr:row>
      <xdr:rowOff>1255751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4A7053D7-0186-42AC-9B7B-EDA99B1E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21717000"/>
          <a:ext cx="1077050" cy="12176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</xdr:row>
      <xdr:rowOff>28575</xdr:rowOff>
    </xdr:from>
    <xdr:to>
      <xdr:col>1</xdr:col>
      <xdr:colOff>1333499</xdr:colOff>
      <xdr:row>19</xdr:row>
      <xdr:rowOff>1316739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FF2EB09A-E616-4490-A6D4-0F4629EE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23098125"/>
          <a:ext cx="1133474" cy="128816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</xdr:row>
      <xdr:rowOff>19050</xdr:rowOff>
    </xdr:from>
    <xdr:to>
      <xdr:col>1</xdr:col>
      <xdr:colOff>1344954</xdr:colOff>
      <xdr:row>17</xdr:row>
      <xdr:rowOff>1351050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B94458E4-D68F-4F1F-B07D-68512DC2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8916650"/>
          <a:ext cx="1192554" cy="13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Dec%20Quilt%20commit-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6"/>
  <sheetViews>
    <sheetView tabSelected="1" workbookViewId="0">
      <selection activeCell="F7" sqref="F7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15.140625" style="2" customWidth="1"/>
    <col min="4" max="4" width="4.5703125" style="2" customWidth="1"/>
    <col min="5" max="5" width="5.140625" style="2" customWidth="1"/>
    <col min="6" max="6" width="11.28515625" style="2" customWidth="1"/>
    <col min="7" max="7" width="9.85546875" style="2" customWidth="1"/>
    <col min="8" max="9" width="19" style="2" customWidth="1"/>
    <col min="10" max="10" width="26.42578125" style="2" customWidth="1"/>
    <col min="11" max="11" width="18.7109375" style="3" customWidth="1"/>
    <col min="12" max="12" width="20.7109375" style="2" customWidth="1"/>
    <col min="13" max="13" width="12.5703125" style="2" customWidth="1"/>
    <col min="14" max="14" width="6.42578125" style="2" customWidth="1"/>
    <col min="15" max="15" width="13.140625" style="2" customWidth="1"/>
    <col min="16" max="16" width="15.140625" style="2" customWidth="1"/>
    <col min="17" max="17" width="8.285156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0.14062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6" width="12.28515625" style="2" customWidth="1"/>
    <col min="57" max="57" width="9.140625" style="2"/>
    <col min="58" max="59" width="9.140625" style="6"/>
    <col min="60" max="16384" width="9.140625" style="2"/>
  </cols>
  <sheetData>
    <row r="1" spans="1:59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59" ht="54.95" customHeight="1">
      <c r="A2" s="38">
        <v>2</v>
      </c>
      <c r="B2" s="39"/>
      <c r="C2" s="40" t="s">
        <v>56</v>
      </c>
      <c r="D2" s="41"/>
      <c r="E2" s="41"/>
      <c r="F2" s="41" t="s">
        <v>57</v>
      </c>
      <c r="G2" s="42" t="s">
        <v>58</v>
      </c>
      <c r="H2" s="43" t="s">
        <v>59</v>
      </c>
      <c r="I2" s="43" t="s">
        <v>60</v>
      </c>
      <c r="J2" s="42" t="s">
        <v>61</v>
      </c>
      <c r="K2" s="44" t="s">
        <v>62</v>
      </c>
      <c r="L2" s="41" t="s">
        <v>63</v>
      </c>
      <c r="M2" s="42" t="s">
        <v>64</v>
      </c>
      <c r="N2" s="41"/>
      <c r="O2" s="45" t="s">
        <v>65</v>
      </c>
      <c r="P2" s="41"/>
      <c r="Q2" s="41" t="s">
        <v>66</v>
      </c>
      <c r="R2" s="46">
        <v>61.2</v>
      </c>
      <c r="S2" s="47">
        <v>8.1</v>
      </c>
      <c r="T2" s="48">
        <f t="shared" ref="T2:T17" si="0">IF(ISERROR(R2/S2),"",R2/S2)</f>
        <v>7.5555555555555562</v>
      </c>
      <c r="U2" s="49">
        <v>7.56</v>
      </c>
      <c r="V2" s="12"/>
      <c r="W2" s="41" t="s">
        <v>67</v>
      </c>
      <c r="X2" s="50">
        <v>44</v>
      </c>
      <c r="Y2" s="50">
        <v>41</v>
      </c>
      <c r="Z2" s="50">
        <v>25</v>
      </c>
      <c r="AA2" s="47">
        <v>5.3</v>
      </c>
      <c r="AB2" s="11">
        <v>2</v>
      </c>
      <c r="AC2" s="51">
        <f t="shared" ref="AC2:AC17" si="1">IF(X2="","",X2*Y2*Z2/1000000)</f>
        <v>4.5100000000000001E-2</v>
      </c>
      <c r="AD2" s="52">
        <f t="shared" ref="AD2:AD17" si="2">IF(AB2="","",65/AC2*AB2)</f>
        <v>2882.4833702882484</v>
      </c>
      <c r="AE2" s="41">
        <v>2250</v>
      </c>
      <c r="AF2" s="53">
        <f t="shared" ref="AF2:AF17" si="3">IF(ISERROR(AE2/AD2),"",AE2/AD2)</f>
        <v>0.78057692307692306</v>
      </c>
      <c r="AG2" s="42" t="s">
        <v>68</v>
      </c>
      <c r="AH2" s="54">
        <v>0.42799999999999999</v>
      </c>
      <c r="AI2" s="53">
        <f>IF(ISERROR(U2*AH2),"",U2*AH2)</f>
        <v>3.2356799999999999</v>
      </c>
      <c r="AJ2" s="53">
        <f>IF(ISERROR(U2+AF2+AI2),"",U2+AF2+AI2)</f>
        <v>11.576256923076922</v>
      </c>
      <c r="AK2" s="54">
        <v>0</v>
      </c>
      <c r="AL2" s="53">
        <f>IF(ISERROR(AX2*AK2),"",AX2*AK2)</f>
        <v>0</v>
      </c>
      <c r="AM2" s="54">
        <v>0</v>
      </c>
      <c r="AN2" s="53">
        <f>IF(ISERROR(AX2*AM2),"",AX2*AM2)</f>
        <v>0</v>
      </c>
      <c r="AO2" s="54">
        <v>0</v>
      </c>
      <c r="AP2" s="53">
        <f>IF(ISERROR(AX2*AO2),"",AX2*AO2)</f>
        <v>0</v>
      </c>
      <c r="AQ2" s="54">
        <v>0</v>
      </c>
      <c r="AR2" s="54">
        <v>0</v>
      </c>
      <c r="AS2" s="53" t="str">
        <f>IF(ISERROR(AX2*#REF!),"",AX2*#REF!)</f>
        <v/>
      </c>
      <c r="AT2" s="53" t="str">
        <f t="shared" ref="AT2:AT17" si="4">IF(ISERROR(AL2+AN2+AP2+AS2),"",AL2+AN2+AP2+AS2)</f>
        <v/>
      </c>
      <c r="AU2" s="53" t="str">
        <f t="shared" ref="AU2:AU17" si="5">IF(ISERROR(AJ2+AT2),"",AJ2+AT2)</f>
        <v/>
      </c>
      <c r="AV2" s="55" t="str">
        <f>IF(ISERROR((AX2-AU2)/AX2),"",(AX2-AU2)/AX2)</f>
        <v/>
      </c>
      <c r="AW2" s="53" t="str">
        <f t="shared" ref="AW2:AW17" si="6">IF(AZ2="","",AY2*(1-AZ2))</f>
        <v/>
      </c>
      <c r="AX2" s="49">
        <v>14.6</v>
      </c>
      <c r="AY2" s="12"/>
      <c r="AZ2" s="54"/>
      <c r="BA2" s="55" t="str">
        <f>IF(ISERROR((AY2-AX2)/AY2),"",(AY2-AX2)/AY2)</f>
        <v/>
      </c>
      <c r="BB2" s="56">
        <v>560</v>
      </c>
      <c r="BC2" s="53" t="str">
        <f t="shared" ref="BC2:BC17" si="7">IF(ISERROR(AU2*BB2),"",AU2*BB2)</f>
        <v/>
      </c>
      <c r="BD2" s="53">
        <f>IF(ISERROR(AX2*BB2),"",AX2*BB2)</f>
        <v>8176</v>
      </c>
      <c r="BF2" s="2"/>
      <c r="BG2" s="2"/>
    </row>
    <row r="3" spans="1:59" ht="54.95" customHeight="1">
      <c r="A3" s="38">
        <v>3</v>
      </c>
      <c r="B3" s="57"/>
      <c r="C3" s="58"/>
      <c r="D3" s="41"/>
      <c r="E3" s="41"/>
      <c r="F3" s="41" t="s">
        <v>57</v>
      </c>
      <c r="G3" s="42" t="s">
        <v>69</v>
      </c>
      <c r="H3" s="43" t="s">
        <v>59</v>
      </c>
      <c r="I3" s="43" t="s">
        <v>60</v>
      </c>
      <c r="J3" s="42" t="s">
        <v>70</v>
      </c>
      <c r="K3" s="44" t="s">
        <v>62</v>
      </c>
      <c r="L3" s="41" t="s">
        <v>71</v>
      </c>
      <c r="M3" s="42" t="s">
        <v>72</v>
      </c>
      <c r="N3" s="41"/>
      <c r="O3" s="45" t="s">
        <v>73</v>
      </c>
      <c r="P3" s="41"/>
      <c r="Q3" s="41" t="s">
        <v>66</v>
      </c>
      <c r="R3" s="46">
        <v>70.5</v>
      </c>
      <c r="S3" s="47">
        <v>8.1</v>
      </c>
      <c r="T3" s="48">
        <f t="shared" si="0"/>
        <v>8.7037037037037042</v>
      </c>
      <c r="U3" s="49">
        <v>8.6999999999999993</v>
      </c>
      <c r="V3" s="12"/>
      <c r="W3" s="41" t="s">
        <v>67</v>
      </c>
      <c r="X3" s="50">
        <v>44</v>
      </c>
      <c r="Y3" s="50">
        <v>41</v>
      </c>
      <c r="Z3" s="50">
        <v>28</v>
      </c>
      <c r="AA3" s="47">
        <v>5.3</v>
      </c>
      <c r="AB3" s="11">
        <v>2</v>
      </c>
      <c r="AC3" s="51">
        <f t="shared" si="1"/>
        <v>5.0512000000000001E-2</v>
      </c>
      <c r="AD3" s="52">
        <f t="shared" si="2"/>
        <v>2573.6458663287931</v>
      </c>
      <c r="AE3" s="41">
        <v>2250</v>
      </c>
      <c r="AF3" s="53">
        <f t="shared" si="3"/>
        <v>0.8742461538461539</v>
      </c>
      <c r="AG3" s="42" t="s">
        <v>68</v>
      </c>
      <c r="AH3" s="54">
        <v>0.42799999999999999</v>
      </c>
      <c r="AI3" s="53">
        <f>IF(ISERROR(U3*AH3),"",U3*AH3)</f>
        <v>3.7235999999999998</v>
      </c>
      <c r="AJ3" s="53">
        <f>IF(ISERROR(U3+AF3+AI3),"",U3+AF3+AI3)</f>
        <v>13.297846153846153</v>
      </c>
      <c r="AK3" s="54">
        <v>0</v>
      </c>
      <c r="AL3" s="53">
        <f>IF(ISERROR(AX3*AK3),"",AX3*AK3)</f>
        <v>0</v>
      </c>
      <c r="AM3" s="54">
        <v>0</v>
      </c>
      <c r="AN3" s="53">
        <f>IF(ISERROR(AX3*AM3),"",AX3*AM3)</f>
        <v>0</v>
      </c>
      <c r="AO3" s="54">
        <v>0</v>
      </c>
      <c r="AP3" s="53">
        <f>IF(ISERROR(AX3*AO3),"",AX3*AO3)</f>
        <v>0</v>
      </c>
      <c r="AQ3" s="54">
        <v>0</v>
      </c>
      <c r="AR3" s="54">
        <v>0</v>
      </c>
      <c r="AS3" s="53">
        <f>IF(ISERROR(AX3*AR3),"",AX3*AR3)</f>
        <v>0</v>
      </c>
      <c r="AT3" s="53">
        <f t="shared" si="4"/>
        <v>0</v>
      </c>
      <c r="AU3" s="53">
        <f t="shared" si="5"/>
        <v>13.297846153846153</v>
      </c>
      <c r="AV3" s="55">
        <f>IF(ISERROR((AX3-AU3)/AX3),"",(AX3-AU3)/AX3)</f>
        <v>0.22325664989216398</v>
      </c>
      <c r="AW3" s="53" t="str">
        <f t="shared" si="6"/>
        <v/>
      </c>
      <c r="AX3" s="49">
        <v>17.12</v>
      </c>
      <c r="AY3" s="12"/>
      <c r="AZ3" s="54"/>
      <c r="BA3" s="55" t="str">
        <f>IF(ISERROR((AY3-AX3)/AY3),"",(AY3-AX3)/AY3)</f>
        <v/>
      </c>
      <c r="BB3" s="56">
        <v>840</v>
      </c>
      <c r="BC3" s="53">
        <f t="shared" si="7"/>
        <v>11170.190769230769</v>
      </c>
      <c r="BD3" s="53">
        <f>IF(ISERROR(AX3*BB3),"",AX3*BB3)</f>
        <v>14380.800000000001</v>
      </c>
      <c r="BF3" s="2"/>
      <c r="BG3" s="2"/>
    </row>
    <row r="4" spans="1:59" ht="54.95" customHeight="1">
      <c r="A4" s="38">
        <v>8</v>
      </c>
      <c r="B4" s="39"/>
      <c r="C4" s="40" t="s">
        <v>74</v>
      </c>
      <c r="D4" s="41"/>
      <c r="E4" s="41"/>
      <c r="F4" s="41" t="s">
        <v>57</v>
      </c>
      <c r="G4" s="42" t="s">
        <v>75</v>
      </c>
      <c r="H4" s="43" t="s">
        <v>59</v>
      </c>
      <c r="I4" s="43" t="s">
        <v>60</v>
      </c>
      <c r="J4" s="42" t="s">
        <v>76</v>
      </c>
      <c r="K4" s="44" t="s">
        <v>62</v>
      </c>
      <c r="L4" s="41" t="s">
        <v>63</v>
      </c>
      <c r="M4" s="42" t="s">
        <v>77</v>
      </c>
      <c r="N4" s="41"/>
      <c r="O4" s="45" t="s">
        <v>78</v>
      </c>
      <c r="P4" s="41"/>
      <c r="Q4" s="41" t="s">
        <v>66</v>
      </c>
      <c r="R4" s="46">
        <v>66.900000000000006</v>
      </c>
      <c r="S4" s="47">
        <v>8.1</v>
      </c>
      <c r="T4" s="48">
        <f t="shared" si="0"/>
        <v>8.2592592592592595</v>
      </c>
      <c r="U4" s="49">
        <v>8.26</v>
      </c>
      <c r="V4" s="12"/>
      <c r="W4" s="41" t="s">
        <v>67</v>
      </c>
      <c r="X4" s="50">
        <v>44</v>
      </c>
      <c r="Y4" s="50">
        <v>41</v>
      </c>
      <c r="Z4" s="50">
        <v>25</v>
      </c>
      <c r="AA4" s="47">
        <v>5.3</v>
      </c>
      <c r="AB4" s="11">
        <v>2</v>
      </c>
      <c r="AC4" s="51">
        <f t="shared" si="1"/>
        <v>4.5100000000000001E-2</v>
      </c>
      <c r="AD4" s="52">
        <f t="shared" si="2"/>
        <v>2882.4833702882484</v>
      </c>
      <c r="AE4" s="41">
        <v>2250</v>
      </c>
      <c r="AF4" s="53">
        <f t="shared" si="3"/>
        <v>0.78057692307692306</v>
      </c>
      <c r="AG4" s="42" t="s">
        <v>79</v>
      </c>
      <c r="AH4" s="54">
        <v>0.42799999999999999</v>
      </c>
      <c r="AI4" s="53">
        <f t="shared" ref="AI4:AI17" si="8">IF(ISERROR(U4*AH4),"",U4*AH4)</f>
        <v>3.5352799999999998</v>
      </c>
      <c r="AJ4" s="53">
        <f t="shared" ref="AJ4:AJ17" si="9">IF(ISERROR(U4+AF4+AI4),"",U4+AF4+AI4)</f>
        <v>12.575856923076923</v>
      </c>
      <c r="AK4" s="54">
        <v>0</v>
      </c>
      <c r="AL4" s="53">
        <f t="shared" ref="AL4:AL17" si="10">IF(ISERROR(AX4*AK4),"",AX4*AK4)</f>
        <v>0</v>
      </c>
      <c r="AM4" s="54">
        <v>0</v>
      </c>
      <c r="AN4" s="53">
        <f t="shared" ref="AN4:AN17" si="11">IF(ISERROR(AX4*AM4),"",AX4*AM4)</f>
        <v>0</v>
      </c>
      <c r="AO4" s="54">
        <v>0</v>
      </c>
      <c r="AP4" s="53">
        <f t="shared" ref="AP4:AP17" si="12">IF(ISERROR(AX4*AO4),"",AX4*AO4)</f>
        <v>0</v>
      </c>
      <c r="AQ4" s="54">
        <v>0</v>
      </c>
      <c r="AR4" s="54">
        <v>0</v>
      </c>
      <c r="AS4" s="53">
        <f t="shared" ref="AS4:AS17" si="13">IF(ISERROR(AX4*AR4),"",AX4*AR4)</f>
        <v>0</v>
      </c>
      <c r="AT4" s="53">
        <f t="shared" si="4"/>
        <v>0</v>
      </c>
      <c r="AU4" s="53">
        <f t="shared" si="5"/>
        <v>12.575856923076923</v>
      </c>
      <c r="AV4" s="55">
        <f t="shared" ref="AV4:AV17" si="14">IF(ISERROR((AX4-AU4)/AX4),"",(AX4-AU4)/AX4)</f>
        <v>0.15371083963143178</v>
      </c>
      <c r="AW4" s="53" t="str">
        <f t="shared" si="6"/>
        <v/>
      </c>
      <c r="AX4" s="49">
        <v>14.86</v>
      </c>
      <c r="AY4" s="12"/>
      <c r="AZ4" s="54"/>
      <c r="BA4" s="55" t="str">
        <f t="shared" ref="BA4:BA17" si="15">IF(ISERROR((AY4-AX4)/AY4),"",(AY4-AX4)/AY4)</f>
        <v/>
      </c>
      <c r="BB4" s="56">
        <v>715</v>
      </c>
      <c r="BC4" s="53">
        <f t="shared" si="7"/>
        <v>8991.7376999999997</v>
      </c>
      <c r="BD4" s="53">
        <f t="shared" ref="BD4:BD17" si="16">IF(ISERROR(AX4*BB4),"",AX4*BB4)</f>
        <v>10624.9</v>
      </c>
      <c r="BF4" s="2"/>
      <c r="BG4" s="2"/>
    </row>
    <row r="5" spans="1:59" ht="54.95" customHeight="1">
      <c r="A5" s="38">
        <v>9</v>
      </c>
      <c r="B5" s="57"/>
      <c r="C5" s="58"/>
      <c r="D5" s="41"/>
      <c r="E5" s="41"/>
      <c r="F5" s="41" t="s">
        <v>57</v>
      </c>
      <c r="G5" s="42" t="s">
        <v>80</v>
      </c>
      <c r="H5" s="43" t="s">
        <v>59</v>
      </c>
      <c r="I5" s="43" t="s">
        <v>60</v>
      </c>
      <c r="J5" s="42" t="s">
        <v>76</v>
      </c>
      <c r="K5" s="44" t="s">
        <v>62</v>
      </c>
      <c r="L5" s="41" t="s">
        <v>71</v>
      </c>
      <c r="M5" s="42" t="s">
        <v>81</v>
      </c>
      <c r="N5" s="41"/>
      <c r="O5" s="45" t="s">
        <v>82</v>
      </c>
      <c r="P5" s="41"/>
      <c r="Q5" s="41" t="s">
        <v>66</v>
      </c>
      <c r="R5" s="46">
        <v>76.599999999999994</v>
      </c>
      <c r="S5" s="47">
        <v>8.1</v>
      </c>
      <c r="T5" s="48">
        <f t="shared" si="0"/>
        <v>9.4567901234567895</v>
      </c>
      <c r="U5" s="49">
        <v>9.4600000000000009</v>
      </c>
      <c r="V5" s="12"/>
      <c r="W5" s="41" t="s">
        <v>67</v>
      </c>
      <c r="X5" s="50">
        <v>44</v>
      </c>
      <c r="Y5" s="50">
        <v>41</v>
      </c>
      <c r="Z5" s="50">
        <v>28</v>
      </c>
      <c r="AA5" s="47">
        <v>5.3</v>
      </c>
      <c r="AB5" s="11">
        <v>2</v>
      </c>
      <c r="AC5" s="51">
        <f t="shared" si="1"/>
        <v>5.0512000000000001E-2</v>
      </c>
      <c r="AD5" s="52">
        <f t="shared" si="2"/>
        <v>2573.6458663287931</v>
      </c>
      <c r="AE5" s="41">
        <v>2250</v>
      </c>
      <c r="AF5" s="53">
        <f t="shared" si="3"/>
        <v>0.8742461538461539</v>
      </c>
      <c r="AG5" s="42" t="s">
        <v>83</v>
      </c>
      <c r="AH5" s="54">
        <v>0.42799999999999999</v>
      </c>
      <c r="AI5" s="53">
        <f t="shared" si="8"/>
        <v>4.0488800000000005</v>
      </c>
      <c r="AJ5" s="53">
        <f t="shared" si="9"/>
        <v>14.383126153846156</v>
      </c>
      <c r="AK5" s="54">
        <v>0</v>
      </c>
      <c r="AL5" s="53">
        <f t="shared" si="10"/>
        <v>0</v>
      </c>
      <c r="AM5" s="54">
        <v>0</v>
      </c>
      <c r="AN5" s="53">
        <f t="shared" si="11"/>
        <v>0</v>
      </c>
      <c r="AO5" s="54">
        <v>0</v>
      </c>
      <c r="AP5" s="53">
        <f t="shared" si="12"/>
        <v>0</v>
      </c>
      <c r="AQ5" s="54">
        <v>0</v>
      </c>
      <c r="AR5" s="54">
        <v>0</v>
      </c>
      <c r="AS5" s="53">
        <f t="shared" si="13"/>
        <v>0</v>
      </c>
      <c r="AT5" s="53">
        <f t="shared" si="4"/>
        <v>0</v>
      </c>
      <c r="AU5" s="53">
        <f t="shared" si="5"/>
        <v>14.383126153846156</v>
      </c>
      <c r="AV5" s="55">
        <f t="shared" si="14"/>
        <v>0.16667867011320076</v>
      </c>
      <c r="AW5" s="53" t="str">
        <f t="shared" si="6"/>
        <v/>
      </c>
      <c r="AX5" s="49">
        <v>17.260000000000002</v>
      </c>
      <c r="AY5" s="12"/>
      <c r="AZ5" s="54"/>
      <c r="BA5" s="55" t="str">
        <f t="shared" si="15"/>
        <v/>
      </c>
      <c r="BB5" s="56">
        <v>715</v>
      </c>
      <c r="BC5" s="53">
        <f t="shared" si="7"/>
        <v>10283.935200000002</v>
      </c>
      <c r="BD5" s="53">
        <f t="shared" si="16"/>
        <v>12340.900000000001</v>
      </c>
      <c r="BF5" s="2"/>
      <c r="BG5" s="2"/>
    </row>
    <row r="6" spans="1:59" ht="54.95" customHeight="1">
      <c r="A6" s="38">
        <v>11</v>
      </c>
      <c r="B6" s="39"/>
      <c r="C6" s="40" t="s">
        <v>84</v>
      </c>
      <c r="D6" s="41"/>
      <c r="E6" s="41"/>
      <c r="F6" s="41" t="s">
        <v>57</v>
      </c>
      <c r="G6" s="42" t="s">
        <v>85</v>
      </c>
      <c r="H6" s="43" t="s">
        <v>59</v>
      </c>
      <c r="I6" s="43" t="s">
        <v>60</v>
      </c>
      <c r="J6" s="42" t="s">
        <v>86</v>
      </c>
      <c r="K6" s="44" t="s">
        <v>62</v>
      </c>
      <c r="L6" s="41" t="s">
        <v>87</v>
      </c>
      <c r="M6" s="42" t="s">
        <v>88</v>
      </c>
      <c r="N6" s="41"/>
      <c r="O6" s="45" t="s">
        <v>89</v>
      </c>
      <c r="P6" s="41"/>
      <c r="Q6" s="41" t="s">
        <v>66</v>
      </c>
      <c r="R6" s="46">
        <v>66</v>
      </c>
      <c r="S6" s="47">
        <v>8.1</v>
      </c>
      <c r="T6" s="48">
        <f t="shared" si="0"/>
        <v>8.1481481481481488</v>
      </c>
      <c r="U6" s="49">
        <v>8.15</v>
      </c>
      <c r="V6" s="12"/>
      <c r="W6" s="41" t="s">
        <v>67</v>
      </c>
      <c r="X6" s="50">
        <v>44</v>
      </c>
      <c r="Y6" s="50">
        <v>41</v>
      </c>
      <c r="Z6" s="50">
        <v>25</v>
      </c>
      <c r="AA6" s="47">
        <v>5.3</v>
      </c>
      <c r="AB6" s="11">
        <v>2</v>
      </c>
      <c r="AC6" s="51">
        <f t="shared" si="1"/>
        <v>4.5100000000000001E-2</v>
      </c>
      <c r="AD6" s="52">
        <f t="shared" si="2"/>
        <v>2882.4833702882484</v>
      </c>
      <c r="AE6" s="41">
        <v>2250</v>
      </c>
      <c r="AF6" s="53">
        <f t="shared" si="3"/>
        <v>0.78057692307692306</v>
      </c>
      <c r="AG6" s="42" t="s">
        <v>68</v>
      </c>
      <c r="AH6" s="54">
        <v>0.42799999999999999</v>
      </c>
      <c r="AI6" s="53">
        <f t="shared" si="8"/>
        <v>3.4882</v>
      </c>
      <c r="AJ6" s="53">
        <f t="shared" si="9"/>
        <v>12.418776923076923</v>
      </c>
      <c r="AK6" s="54">
        <v>0</v>
      </c>
      <c r="AL6" s="53">
        <f t="shared" si="10"/>
        <v>0</v>
      </c>
      <c r="AM6" s="54">
        <v>0</v>
      </c>
      <c r="AN6" s="53">
        <f t="shared" si="11"/>
        <v>0</v>
      </c>
      <c r="AO6" s="54">
        <v>0</v>
      </c>
      <c r="AP6" s="53">
        <f t="shared" si="12"/>
        <v>0</v>
      </c>
      <c r="AQ6" s="54">
        <v>0</v>
      </c>
      <c r="AR6" s="54">
        <v>0</v>
      </c>
      <c r="AS6" s="53">
        <f t="shared" si="13"/>
        <v>0</v>
      </c>
      <c r="AT6" s="53">
        <f t="shared" si="4"/>
        <v>0</v>
      </c>
      <c r="AU6" s="53">
        <f t="shared" si="5"/>
        <v>12.418776923076923</v>
      </c>
      <c r="AV6" s="55">
        <f t="shared" si="14"/>
        <v>0.17263311638394918</v>
      </c>
      <c r="AW6" s="53" t="str">
        <f t="shared" si="6"/>
        <v/>
      </c>
      <c r="AX6" s="49">
        <v>15.01</v>
      </c>
      <c r="AY6" s="12"/>
      <c r="AZ6" s="54"/>
      <c r="BA6" s="55" t="str">
        <f t="shared" si="15"/>
        <v/>
      </c>
      <c r="BB6" s="56">
        <v>715</v>
      </c>
      <c r="BC6" s="53">
        <f t="shared" si="7"/>
        <v>8879.4254999999994</v>
      </c>
      <c r="BD6" s="53">
        <f t="shared" si="16"/>
        <v>10732.15</v>
      </c>
      <c r="BF6" s="2"/>
      <c r="BG6" s="2"/>
    </row>
    <row r="7" spans="1:59" ht="54.95" customHeight="1">
      <c r="A7" s="38">
        <v>12</v>
      </c>
      <c r="B7" s="57"/>
      <c r="C7" s="58"/>
      <c r="D7" s="41"/>
      <c r="E7" s="41"/>
      <c r="F7" s="41" t="s">
        <v>57</v>
      </c>
      <c r="G7" s="42" t="s">
        <v>85</v>
      </c>
      <c r="H7" s="43" t="s">
        <v>59</v>
      </c>
      <c r="I7" s="43" t="s">
        <v>60</v>
      </c>
      <c r="J7" s="42" t="s">
        <v>90</v>
      </c>
      <c r="K7" s="44" t="s">
        <v>62</v>
      </c>
      <c r="L7" s="41" t="s">
        <v>91</v>
      </c>
      <c r="M7" s="42" t="s">
        <v>92</v>
      </c>
      <c r="N7" s="41"/>
      <c r="O7" s="45" t="s">
        <v>93</v>
      </c>
      <c r="P7" s="41"/>
      <c r="Q7" s="41" t="s">
        <v>66</v>
      </c>
      <c r="R7" s="46">
        <v>76.05</v>
      </c>
      <c r="S7" s="47">
        <v>8.1</v>
      </c>
      <c r="T7" s="48">
        <f t="shared" si="0"/>
        <v>9.3888888888888893</v>
      </c>
      <c r="U7" s="49">
        <v>9.39</v>
      </c>
      <c r="V7" s="12"/>
      <c r="W7" s="41" t="s">
        <v>67</v>
      </c>
      <c r="X7" s="50">
        <v>44</v>
      </c>
      <c r="Y7" s="50">
        <v>41</v>
      </c>
      <c r="Z7" s="50">
        <v>28</v>
      </c>
      <c r="AA7" s="47">
        <v>5.3</v>
      </c>
      <c r="AB7" s="11">
        <v>2</v>
      </c>
      <c r="AC7" s="51">
        <f t="shared" si="1"/>
        <v>5.0512000000000001E-2</v>
      </c>
      <c r="AD7" s="52">
        <f t="shared" si="2"/>
        <v>2573.6458663287931</v>
      </c>
      <c r="AE7" s="41">
        <v>2250</v>
      </c>
      <c r="AF7" s="53">
        <f t="shared" si="3"/>
        <v>0.8742461538461539</v>
      </c>
      <c r="AG7" s="42" t="s">
        <v>94</v>
      </c>
      <c r="AH7" s="54">
        <v>0.42799999999999999</v>
      </c>
      <c r="AI7" s="53">
        <f t="shared" si="8"/>
        <v>4.0189200000000005</v>
      </c>
      <c r="AJ7" s="53">
        <f t="shared" si="9"/>
        <v>14.283166153846157</v>
      </c>
      <c r="AK7" s="54">
        <v>0</v>
      </c>
      <c r="AL7" s="53">
        <f t="shared" si="10"/>
        <v>0</v>
      </c>
      <c r="AM7" s="54">
        <v>0</v>
      </c>
      <c r="AN7" s="53">
        <f t="shared" si="11"/>
        <v>0</v>
      </c>
      <c r="AO7" s="54">
        <v>0</v>
      </c>
      <c r="AP7" s="53">
        <f t="shared" si="12"/>
        <v>0</v>
      </c>
      <c r="AQ7" s="54">
        <v>0</v>
      </c>
      <c r="AR7" s="54">
        <v>0</v>
      </c>
      <c r="AS7" s="53">
        <f t="shared" si="13"/>
        <v>0</v>
      </c>
      <c r="AT7" s="53">
        <f t="shared" si="4"/>
        <v>0</v>
      </c>
      <c r="AU7" s="53">
        <f t="shared" si="5"/>
        <v>14.283166153846157</v>
      </c>
      <c r="AV7" s="55">
        <f t="shared" si="14"/>
        <v>0.1805412418906393</v>
      </c>
      <c r="AW7" s="53" t="str">
        <f t="shared" si="6"/>
        <v/>
      </c>
      <c r="AX7" s="49">
        <v>17.43</v>
      </c>
      <c r="AY7" s="12"/>
      <c r="AZ7" s="54"/>
      <c r="BA7" s="55" t="str">
        <f t="shared" si="15"/>
        <v/>
      </c>
      <c r="BB7" s="56">
        <v>715</v>
      </c>
      <c r="BC7" s="53">
        <f t="shared" si="7"/>
        <v>10212.463800000001</v>
      </c>
      <c r="BD7" s="53">
        <f t="shared" si="16"/>
        <v>12462.449999999999</v>
      </c>
      <c r="BF7" s="2"/>
      <c r="BG7" s="2"/>
    </row>
    <row r="8" spans="1:59" ht="54.95" customHeight="1">
      <c r="A8" s="38">
        <v>14</v>
      </c>
      <c r="B8" s="39"/>
      <c r="C8" s="40" t="s">
        <v>95</v>
      </c>
      <c r="D8" s="41"/>
      <c r="E8" s="41"/>
      <c r="F8" s="41" t="s">
        <v>57</v>
      </c>
      <c r="G8" s="42" t="s">
        <v>96</v>
      </c>
      <c r="H8" s="43" t="s">
        <v>59</v>
      </c>
      <c r="I8" s="43" t="s">
        <v>60</v>
      </c>
      <c r="J8" s="42" t="s">
        <v>97</v>
      </c>
      <c r="K8" s="44" t="s">
        <v>62</v>
      </c>
      <c r="L8" s="41" t="s">
        <v>63</v>
      </c>
      <c r="M8" s="42" t="s">
        <v>98</v>
      </c>
      <c r="N8" s="41"/>
      <c r="O8" s="45" t="s">
        <v>99</v>
      </c>
      <c r="P8" s="41"/>
      <c r="Q8" s="41" t="s">
        <v>66</v>
      </c>
      <c r="R8" s="46">
        <v>60</v>
      </c>
      <c r="S8" s="47">
        <v>8.1</v>
      </c>
      <c r="T8" s="48">
        <f t="shared" si="0"/>
        <v>7.4074074074074074</v>
      </c>
      <c r="U8" s="49">
        <v>7.41</v>
      </c>
      <c r="V8" s="12"/>
      <c r="W8" s="41" t="s">
        <v>67</v>
      </c>
      <c r="X8" s="50">
        <v>44</v>
      </c>
      <c r="Y8" s="50">
        <v>41</v>
      </c>
      <c r="Z8" s="50">
        <v>26</v>
      </c>
      <c r="AA8" s="47">
        <v>5.3</v>
      </c>
      <c r="AB8" s="11">
        <v>2</v>
      </c>
      <c r="AC8" s="51">
        <f t="shared" si="1"/>
        <v>4.6904000000000001E-2</v>
      </c>
      <c r="AD8" s="52">
        <f t="shared" si="2"/>
        <v>2771.6186252771618</v>
      </c>
      <c r="AE8" s="41">
        <v>2250</v>
      </c>
      <c r="AF8" s="53">
        <f t="shared" si="3"/>
        <v>0.81180000000000008</v>
      </c>
      <c r="AG8" s="42" t="s">
        <v>83</v>
      </c>
      <c r="AH8" s="54">
        <v>0.42799999999999999</v>
      </c>
      <c r="AI8" s="53">
        <f t="shared" si="8"/>
        <v>3.1714799999999999</v>
      </c>
      <c r="AJ8" s="53">
        <f t="shared" si="9"/>
        <v>11.393280000000001</v>
      </c>
      <c r="AK8" s="54">
        <v>0</v>
      </c>
      <c r="AL8" s="53">
        <f t="shared" si="10"/>
        <v>0</v>
      </c>
      <c r="AM8" s="54">
        <v>0</v>
      </c>
      <c r="AN8" s="53">
        <f t="shared" si="11"/>
        <v>0</v>
      </c>
      <c r="AO8" s="54">
        <v>0</v>
      </c>
      <c r="AP8" s="53">
        <f t="shared" si="12"/>
        <v>0</v>
      </c>
      <c r="AQ8" s="54">
        <v>0</v>
      </c>
      <c r="AR8" s="54">
        <v>0</v>
      </c>
      <c r="AS8" s="53">
        <f t="shared" si="13"/>
        <v>0</v>
      </c>
      <c r="AT8" s="53">
        <f t="shared" si="4"/>
        <v>0</v>
      </c>
      <c r="AU8" s="53">
        <f t="shared" si="5"/>
        <v>11.393280000000001</v>
      </c>
      <c r="AV8" s="55">
        <f t="shared" si="14"/>
        <v>0.21963835616438349</v>
      </c>
      <c r="AW8" s="53" t="str">
        <f t="shared" si="6"/>
        <v/>
      </c>
      <c r="AX8" s="49">
        <v>14.6</v>
      </c>
      <c r="AY8" s="12"/>
      <c r="AZ8" s="54"/>
      <c r="BA8" s="55" t="str">
        <f t="shared" si="15"/>
        <v/>
      </c>
      <c r="BB8" s="56">
        <v>715</v>
      </c>
      <c r="BC8" s="53">
        <f t="shared" si="7"/>
        <v>8146.1952000000001</v>
      </c>
      <c r="BD8" s="53">
        <f t="shared" si="16"/>
        <v>10439</v>
      </c>
      <c r="BF8" s="2"/>
      <c r="BG8" s="2"/>
    </row>
    <row r="9" spans="1:59" ht="54.95" customHeight="1">
      <c r="A9" s="38">
        <v>15</v>
      </c>
      <c r="B9" s="57"/>
      <c r="C9" s="58"/>
      <c r="D9" s="41"/>
      <c r="E9" s="41"/>
      <c r="F9" s="41" t="s">
        <v>57</v>
      </c>
      <c r="G9" s="42" t="s">
        <v>96</v>
      </c>
      <c r="H9" s="43" t="s">
        <v>59</v>
      </c>
      <c r="I9" s="43" t="s">
        <v>60</v>
      </c>
      <c r="J9" s="42" t="s">
        <v>97</v>
      </c>
      <c r="K9" s="44" t="s">
        <v>62</v>
      </c>
      <c r="L9" s="41" t="s">
        <v>71</v>
      </c>
      <c r="M9" s="42" t="s">
        <v>100</v>
      </c>
      <c r="N9" s="41"/>
      <c r="O9" s="45" t="s">
        <v>101</v>
      </c>
      <c r="P9" s="41"/>
      <c r="Q9" s="41" t="s">
        <v>66</v>
      </c>
      <c r="R9" s="46">
        <v>69.2</v>
      </c>
      <c r="S9" s="47">
        <v>8.1</v>
      </c>
      <c r="T9" s="48">
        <f t="shared" si="0"/>
        <v>8.5432098765432105</v>
      </c>
      <c r="U9" s="49">
        <v>8.5399999999999991</v>
      </c>
      <c r="V9" s="12"/>
      <c r="W9" s="41" t="s">
        <v>67</v>
      </c>
      <c r="X9" s="50">
        <v>44</v>
      </c>
      <c r="Y9" s="50">
        <v>41</v>
      </c>
      <c r="Z9" s="50">
        <v>28</v>
      </c>
      <c r="AA9" s="47">
        <v>5.3</v>
      </c>
      <c r="AB9" s="11">
        <v>2</v>
      </c>
      <c r="AC9" s="51">
        <f t="shared" si="1"/>
        <v>5.0512000000000001E-2</v>
      </c>
      <c r="AD9" s="52">
        <f t="shared" si="2"/>
        <v>2573.6458663287931</v>
      </c>
      <c r="AE9" s="41">
        <v>2250</v>
      </c>
      <c r="AF9" s="53">
        <f t="shared" si="3"/>
        <v>0.8742461538461539</v>
      </c>
      <c r="AG9" s="42" t="s">
        <v>68</v>
      </c>
      <c r="AH9" s="54">
        <v>0.42799999999999999</v>
      </c>
      <c r="AI9" s="53">
        <f t="shared" si="8"/>
        <v>3.6551199999999997</v>
      </c>
      <c r="AJ9" s="53">
        <f t="shared" si="9"/>
        <v>13.069366153846154</v>
      </c>
      <c r="AK9" s="54">
        <v>0</v>
      </c>
      <c r="AL9" s="53">
        <f t="shared" si="10"/>
        <v>0</v>
      </c>
      <c r="AM9" s="54">
        <v>0</v>
      </c>
      <c r="AN9" s="53">
        <f t="shared" si="11"/>
        <v>0</v>
      </c>
      <c r="AO9" s="54">
        <v>0</v>
      </c>
      <c r="AP9" s="53">
        <f t="shared" si="12"/>
        <v>0</v>
      </c>
      <c r="AQ9" s="54">
        <v>0</v>
      </c>
      <c r="AR9" s="54">
        <v>0</v>
      </c>
      <c r="AS9" s="53">
        <f t="shared" si="13"/>
        <v>0</v>
      </c>
      <c r="AT9" s="53">
        <f t="shared" si="4"/>
        <v>0</v>
      </c>
      <c r="AU9" s="53">
        <f t="shared" si="5"/>
        <v>13.069366153846154</v>
      </c>
      <c r="AV9" s="55">
        <f t="shared" si="14"/>
        <v>0.2357095816464238</v>
      </c>
      <c r="AW9" s="53" t="str">
        <f t="shared" si="6"/>
        <v/>
      </c>
      <c r="AX9" s="49">
        <v>17.100000000000001</v>
      </c>
      <c r="AY9" s="12"/>
      <c r="AZ9" s="54"/>
      <c r="BA9" s="55" t="str">
        <f t="shared" si="15"/>
        <v/>
      </c>
      <c r="BB9" s="56">
        <v>715</v>
      </c>
      <c r="BC9" s="53">
        <f t="shared" si="7"/>
        <v>9344.5967999999993</v>
      </c>
      <c r="BD9" s="53">
        <f t="shared" si="16"/>
        <v>12226.500000000002</v>
      </c>
      <c r="BF9" s="2"/>
      <c r="BG9" s="2"/>
    </row>
    <row r="10" spans="1:59" ht="54.95" customHeight="1">
      <c r="A10" s="38">
        <v>26</v>
      </c>
      <c r="B10" s="39"/>
      <c r="C10" s="39"/>
      <c r="D10" s="41"/>
      <c r="E10" s="41"/>
      <c r="F10" s="41" t="s">
        <v>57</v>
      </c>
      <c r="G10" s="42" t="s">
        <v>103</v>
      </c>
      <c r="H10" s="43" t="s">
        <v>59</v>
      </c>
      <c r="I10" s="43" t="s">
        <v>60</v>
      </c>
      <c r="J10" s="42" t="s">
        <v>104</v>
      </c>
      <c r="K10" s="44" t="s">
        <v>62</v>
      </c>
      <c r="L10" s="41" t="s">
        <v>105</v>
      </c>
      <c r="M10" s="42" t="s">
        <v>106</v>
      </c>
      <c r="N10" s="41"/>
      <c r="O10" s="45" t="s">
        <v>107</v>
      </c>
      <c r="P10" s="41"/>
      <c r="Q10" s="41" t="s">
        <v>66</v>
      </c>
      <c r="R10" s="46">
        <v>73.5</v>
      </c>
      <c r="S10" s="47">
        <v>8.1</v>
      </c>
      <c r="T10" s="48">
        <f t="shared" si="0"/>
        <v>9.0740740740740744</v>
      </c>
      <c r="U10" s="49"/>
      <c r="V10" s="12"/>
      <c r="W10" s="41" t="s">
        <v>67</v>
      </c>
      <c r="X10" s="50">
        <v>44</v>
      </c>
      <c r="Y10" s="50">
        <v>41</v>
      </c>
      <c r="Z10" s="50">
        <v>27</v>
      </c>
      <c r="AA10" s="47">
        <v>5.3</v>
      </c>
      <c r="AB10" s="11">
        <v>2</v>
      </c>
      <c r="AC10" s="51">
        <f t="shared" si="1"/>
        <v>4.8708000000000001E-2</v>
      </c>
      <c r="AD10" s="52">
        <f t="shared" si="2"/>
        <v>2668.9660836002299</v>
      </c>
      <c r="AE10" s="41">
        <v>2250</v>
      </c>
      <c r="AF10" s="53">
        <f t="shared" si="3"/>
        <v>0.84302307692307688</v>
      </c>
      <c r="AG10" s="42" t="s">
        <v>68</v>
      </c>
      <c r="AH10" s="54">
        <v>0.42799999999999999</v>
      </c>
      <c r="AI10" s="53">
        <f t="shared" si="8"/>
        <v>0</v>
      </c>
      <c r="AJ10" s="53">
        <f t="shared" si="9"/>
        <v>0.84302307692307688</v>
      </c>
      <c r="AK10" s="54">
        <v>0</v>
      </c>
      <c r="AL10" s="53">
        <f t="shared" si="10"/>
        <v>0</v>
      </c>
      <c r="AM10" s="54">
        <v>0</v>
      </c>
      <c r="AN10" s="53">
        <f t="shared" si="11"/>
        <v>0</v>
      </c>
      <c r="AO10" s="54">
        <v>0</v>
      </c>
      <c r="AP10" s="53">
        <f t="shared" si="12"/>
        <v>0</v>
      </c>
      <c r="AQ10" s="54">
        <v>0</v>
      </c>
      <c r="AR10" s="54">
        <v>0</v>
      </c>
      <c r="AS10" s="53">
        <f t="shared" si="13"/>
        <v>0</v>
      </c>
      <c r="AT10" s="53">
        <f t="shared" si="4"/>
        <v>0</v>
      </c>
      <c r="AU10" s="53">
        <f t="shared" si="5"/>
        <v>0.84302307692307688</v>
      </c>
      <c r="AV10" s="55">
        <f t="shared" si="14"/>
        <v>0.95041040723981896</v>
      </c>
      <c r="AW10" s="53" t="str">
        <f t="shared" si="6"/>
        <v/>
      </c>
      <c r="AX10" s="12">
        <v>17</v>
      </c>
      <c r="AY10" s="12"/>
      <c r="AZ10" s="54"/>
      <c r="BA10" s="55" t="str">
        <f t="shared" si="15"/>
        <v/>
      </c>
      <c r="BB10" s="11">
        <v>650</v>
      </c>
      <c r="BC10" s="53">
        <f t="shared" si="7"/>
        <v>547.96499999999992</v>
      </c>
      <c r="BD10" s="53">
        <f t="shared" si="16"/>
        <v>11050</v>
      </c>
      <c r="BF10" s="2"/>
      <c r="BG10" s="2"/>
    </row>
    <row r="11" spans="1:59" ht="54.95" customHeight="1">
      <c r="A11" s="38">
        <v>27</v>
      </c>
      <c r="B11" s="57"/>
      <c r="C11" s="57"/>
      <c r="D11" s="41"/>
      <c r="E11" s="41"/>
      <c r="F11" s="41" t="s">
        <v>57</v>
      </c>
      <c r="G11" s="42" t="s">
        <v>108</v>
      </c>
      <c r="H11" s="43" t="s">
        <v>59</v>
      </c>
      <c r="I11" s="43" t="s">
        <v>60</v>
      </c>
      <c r="J11" s="42" t="s">
        <v>109</v>
      </c>
      <c r="K11" s="44" t="s">
        <v>62</v>
      </c>
      <c r="L11" s="41" t="s">
        <v>110</v>
      </c>
      <c r="M11" s="42" t="s">
        <v>111</v>
      </c>
      <c r="N11" s="41"/>
      <c r="O11" s="45" t="s">
        <v>112</v>
      </c>
      <c r="P11" s="41"/>
      <c r="Q11" s="41" t="s">
        <v>66</v>
      </c>
      <c r="R11" s="46">
        <v>84.5</v>
      </c>
      <c r="S11" s="47">
        <v>8.1</v>
      </c>
      <c r="T11" s="48">
        <f t="shared" si="0"/>
        <v>10.4320987654321</v>
      </c>
      <c r="U11" s="49"/>
      <c r="V11" s="12"/>
      <c r="W11" s="41" t="s">
        <v>67</v>
      </c>
      <c r="X11" s="50">
        <v>44</v>
      </c>
      <c r="Y11" s="50">
        <v>41</v>
      </c>
      <c r="Z11" s="50">
        <v>30</v>
      </c>
      <c r="AA11" s="47">
        <v>5.3</v>
      </c>
      <c r="AB11" s="11">
        <v>2</v>
      </c>
      <c r="AC11" s="51">
        <f t="shared" si="1"/>
        <v>5.4120000000000001E-2</v>
      </c>
      <c r="AD11" s="52">
        <f t="shared" si="2"/>
        <v>2402.0694752402069</v>
      </c>
      <c r="AE11" s="41">
        <v>2250</v>
      </c>
      <c r="AF11" s="53">
        <f t="shared" si="3"/>
        <v>0.93669230769230771</v>
      </c>
      <c r="AG11" s="42" t="s">
        <v>83</v>
      </c>
      <c r="AH11" s="54">
        <v>0.42799999999999999</v>
      </c>
      <c r="AI11" s="53">
        <f t="shared" si="8"/>
        <v>0</v>
      </c>
      <c r="AJ11" s="53">
        <f t="shared" si="9"/>
        <v>0.93669230769230771</v>
      </c>
      <c r="AK11" s="54">
        <v>0</v>
      </c>
      <c r="AL11" s="53">
        <f t="shared" si="10"/>
        <v>0</v>
      </c>
      <c r="AM11" s="54">
        <v>0</v>
      </c>
      <c r="AN11" s="53">
        <f t="shared" si="11"/>
        <v>0</v>
      </c>
      <c r="AO11" s="54">
        <v>0</v>
      </c>
      <c r="AP11" s="53">
        <f t="shared" si="12"/>
        <v>0</v>
      </c>
      <c r="AQ11" s="54">
        <v>0</v>
      </c>
      <c r="AR11" s="54">
        <v>0</v>
      </c>
      <c r="AS11" s="53">
        <f t="shared" si="13"/>
        <v>0</v>
      </c>
      <c r="AT11" s="53">
        <f t="shared" si="4"/>
        <v>0</v>
      </c>
      <c r="AU11" s="53">
        <f t="shared" si="5"/>
        <v>0.93669230769230771</v>
      </c>
      <c r="AV11" s="55">
        <f t="shared" si="14"/>
        <v>0.95316538461538458</v>
      </c>
      <c r="AW11" s="53" t="str">
        <f t="shared" si="6"/>
        <v/>
      </c>
      <c r="AX11" s="12">
        <v>20</v>
      </c>
      <c r="AY11" s="12"/>
      <c r="AZ11" s="54"/>
      <c r="BA11" s="55" t="str">
        <f t="shared" si="15"/>
        <v/>
      </c>
      <c r="BB11" s="11">
        <v>650</v>
      </c>
      <c r="BC11" s="53">
        <f t="shared" si="7"/>
        <v>608.85</v>
      </c>
      <c r="BD11" s="53">
        <f t="shared" si="16"/>
        <v>13000</v>
      </c>
      <c r="BF11" s="2"/>
      <c r="BG11" s="2"/>
    </row>
    <row r="12" spans="1:59" ht="54.95" customHeight="1">
      <c r="A12" s="38">
        <v>29</v>
      </c>
      <c r="B12" s="39"/>
      <c r="C12" s="39"/>
      <c r="D12" s="41"/>
      <c r="E12" s="41"/>
      <c r="F12" s="41" t="s">
        <v>57</v>
      </c>
      <c r="G12" s="42" t="s">
        <v>113</v>
      </c>
      <c r="H12" s="43" t="s">
        <v>59</v>
      </c>
      <c r="I12" s="43" t="s">
        <v>60</v>
      </c>
      <c r="J12" s="42" t="s">
        <v>114</v>
      </c>
      <c r="K12" s="44" t="s">
        <v>62</v>
      </c>
      <c r="L12" s="41" t="s">
        <v>87</v>
      </c>
      <c r="M12" s="42" t="s">
        <v>115</v>
      </c>
      <c r="N12" s="41"/>
      <c r="O12" s="45" t="s">
        <v>116</v>
      </c>
      <c r="P12" s="41"/>
      <c r="Q12" s="41" t="s">
        <v>66</v>
      </c>
      <c r="R12" s="46">
        <v>80.8</v>
      </c>
      <c r="S12" s="47">
        <v>8.1</v>
      </c>
      <c r="T12" s="48">
        <f t="shared" si="0"/>
        <v>9.9753086419753085</v>
      </c>
      <c r="U12" s="49"/>
      <c r="V12" s="12"/>
      <c r="W12" s="41" t="s">
        <v>67</v>
      </c>
      <c r="X12" s="50">
        <v>44</v>
      </c>
      <c r="Y12" s="50">
        <v>41</v>
      </c>
      <c r="Z12" s="50">
        <v>27</v>
      </c>
      <c r="AA12" s="47">
        <v>5.3</v>
      </c>
      <c r="AB12" s="11">
        <v>2</v>
      </c>
      <c r="AC12" s="51">
        <f t="shared" si="1"/>
        <v>4.8708000000000001E-2</v>
      </c>
      <c r="AD12" s="52">
        <f t="shared" si="2"/>
        <v>2668.9660836002299</v>
      </c>
      <c r="AE12" s="41">
        <v>2250</v>
      </c>
      <c r="AF12" s="53">
        <f t="shared" si="3"/>
        <v>0.84302307692307688</v>
      </c>
      <c r="AG12" s="42" t="s">
        <v>83</v>
      </c>
      <c r="AH12" s="54">
        <v>0.42799999999999999</v>
      </c>
      <c r="AI12" s="53">
        <f t="shared" si="8"/>
        <v>0</v>
      </c>
      <c r="AJ12" s="53">
        <f t="shared" si="9"/>
        <v>0.84302307692307688</v>
      </c>
      <c r="AK12" s="54">
        <v>0</v>
      </c>
      <c r="AL12" s="53">
        <f t="shared" si="10"/>
        <v>0</v>
      </c>
      <c r="AM12" s="54">
        <v>0</v>
      </c>
      <c r="AN12" s="53">
        <f t="shared" si="11"/>
        <v>0</v>
      </c>
      <c r="AO12" s="54">
        <v>0</v>
      </c>
      <c r="AP12" s="53">
        <f t="shared" si="12"/>
        <v>0</v>
      </c>
      <c r="AQ12" s="54">
        <v>0</v>
      </c>
      <c r="AR12" s="54">
        <v>0</v>
      </c>
      <c r="AS12" s="53">
        <f t="shared" si="13"/>
        <v>0</v>
      </c>
      <c r="AT12" s="53">
        <f t="shared" si="4"/>
        <v>0</v>
      </c>
      <c r="AU12" s="53">
        <f t="shared" si="5"/>
        <v>0.84302307692307688</v>
      </c>
      <c r="AV12" s="55">
        <f t="shared" si="14"/>
        <v>0.95041040723981896</v>
      </c>
      <c r="AW12" s="53" t="str">
        <f t="shared" si="6"/>
        <v/>
      </c>
      <c r="AX12" s="12">
        <v>17</v>
      </c>
      <c r="AY12" s="12"/>
      <c r="AZ12" s="54"/>
      <c r="BA12" s="55" t="str">
        <f t="shared" si="15"/>
        <v/>
      </c>
      <c r="BB12" s="11">
        <v>650</v>
      </c>
      <c r="BC12" s="53">
        <f t="shared" si="7"/>
        <v>547.96499999999992</v>
      </c>
      <c r="BD12" s="53">
        <f t="shared" si="16"/>
        <v>11050</v>
      </c>
      <c r="BF12" s="2"/>
      <c r="BG12" s="2"/>
    </row>
    <row r="13" spans="1:59" ht="54.95" customHeight="1">
      <c r="A13" s="38">
        <v>30</v>
      </c>
      <c r="B13" s="57"/>
      <c r="C13" s="57"/>
      <c r="D13" s="41"/>
      <c r="E13" s="41"/>
      <c r="F13" s="41" t="s">
        <v>57</v>
      </c>
      <c r="G13" s="42" t="s">
        <v>117</v>
      </c>
      <c r="H13" s="43" t="s">
        <v>59</v>
      </c>
      <c r="I13" s="43" t="s">
        <v>60</v>
      </c>
      <c r="J13" s="42" t="s">
        <v>118</v>
      </c>
      <c r="K13" s="44" t="s">
        <v>62</v>
      </c>
      <c r="L13" s="41" t="s">
        <v>91</v>
      </c>
      <c r="M13" s="42" t="s">
        <v>115</v>
      </c>
      <c r="N13" s="41"/>
      <c r="O13" s="45" t="s">
        <v>119</v>
      </c>
      <c r="P13" s="41"/>
      <c r="Q13" s="41" t="s">
        <v>66</v>
      </c>
      <c r="R13" s="46">
        <v>97</v>
      </c>
      <c r="S13" s="47">
        <v>8.1</v>
      </c>
      <c r="T13" s="48">
        <f t="shared" si="0"/>
        <v>11.975308641975309</v>
      </c>
      <c r="U13" s="49"/>
      <c r="V13" s="12"/>
      <c r="W13" s="41" t="s">
        <v>67</v>
      </c>
      <c r="X13" s="50">
        <v>44</v>
      </c>
      <c r="Y13" s="50">
        <v>41</v>
      </c>
      <c r="Z13" s="50">
        <v>30</v>
      </c>
      <c r="AA13" s="47">
        <v>5.3</v>
      </c>
      <c r="AB13" s="11">
        <v>2</v>
      </c>
      <c r="AC13" s="51">
        <f t="shared" si="1"/>
        <v>5.4120000000000001E-2</v>
      </c>
      <c r="AD13" s="52">
        <f t="shared" si="2"/>
        <v>2402.0694752402069</v>
      </c>
      <c r="AE13" s="41">
        <v>2250</v>
      </c>
      <c r="AF13" s="53">
        <f t="shared" si="3"/>
        <v>0.93669230769230771</v>
      </c>
      <c r="AG13" s="42" t="s">
        <v>68</v>
      </c>
      <c r="AH13" s="54">
        <v>0.42799999999999999</v>
      </c>
      <c r="AI13" s="53">
        <f t="shared" si="8"/>
        <v>0</v>
      </c>
      <c r="AJ13" s="53">
        <f t="shared" si="9"/>
        <v>0.93669230769230771</v>
      </c>
      <c r="AK13" s="54">
        <v>0</v>
      </c>
      <c r="AL13" s="53">
        <f t="shared" si="10"/>
        <v>0</v>
      </c>
      <c r="AM13" s="54">
        <v>0</v>
      </c>
      <c r="AN13" s="53">
        <f t="shared" si="11"/>
        <v>0</v>
      </c>
      <c r="AO13" s="54">
        <v>0</v>
      </c>
      <c r="AP13" s="53">
        <f t="shared" si="12"/>
        <v>0</v>
      </c>
      <c r="AQ13" s="54">
        <v>0</v>
      </c>
      <c r="AR13" s="54">
        <v>0</v>
      </c>
      <c r="AS13" s="53">
        <f t="shared" si="13"/>
        <v>0</v>
      </c>
      <c r="AT13" s="53">
        <f t="shared" si="4"/>
        <v>0</v>
      </c>
      <c r="AU13" s="53">
        <f t="shared" si="5"/>
        <v>0.93669230769230771</v>
      </c>
      <c r="AV13" s="55">
        <f t="shared" si="14"/>
        <v>0.95316538461538458</v>
      </c>
      <c r="AW13" s="53" t="str">
        <f t="shared" si="6"/>
        <v/>
      </c>
      <c r="AX13" s="12">
        <v>20</v>
      </c>
      <c r="AY13" s="12"/>
      <c r="AZ13" s="54"/>
      <c r="BA13" s="55" t="str">
        <f t="shared" si="15"/>
        <v/>
      </c>
      <c r="BB13" s="11">
        <v>650</v>
      </c>
      <c r="BC13" s="53">
        <f t="shared" si="7"/>
        <v>608.85</v>
      </c>
      <c r="BD13" s="53">
        <f t="shared" si="16"/>
        <v>13000</v>
      </c>
      <c r="BF13" s="2"/>
      <c r="BG13" s="2"/>
    </row>
    <row r="14" spans="1:59" ht="54.95" customHeight="1">
      <c r="A14" s="38">
        <v>32</v>
      </c>
      <c r="B14" s="39"/>
      <c r="C14" s="39"/>
      <c r="D14" s="41"/>
      <c r="E14" s="41"/>
      <c r="F14" s="41" t="s">
        <v>57</v>
      </c>
      <c r="G14" s="42" t="s">
        <v>120</v>
      </c>
      <c r="H14" s="43" t="s">
        <v>59</v>
      </c>
      <c r="I14" s="43" t="s">
        <v>60</v>
      </c>
      <c r="J14" s="42" t="s">
        <v>121</v>
      </c>
      <c r="K14" s="44" t="s">
        <v>62</v>
      </c>
      <c r="L14" s="41" t="s">
        <v>122</v>
      </c>
      <c r="M14" s="41"/>
      <c r="N14" s="41"/>
      <c r="O14" s="45" t="s">
        <v>123</v>
      </c>
      <c r="P14" s="41"/>
      <c r="Q14" s="41" t="s">
        <v>66</v>
      </c>
      <c r="R14" s="46">
        <v>71.5</v>
      </c>
      <c r="S14" s="47">
        <v>8.1</v>
      </c>
      <c r="T14" s="48">
        <f t="shared" si="0"/>
        <v>8.8271604938271615</v>
      </c>
      <c r="U14" s="49"/>
      <c r="V14" s="12"/>
      <c r="W14" s="41" t="s">
        <v>67</v>
      </c>
      <c r="X14" s="60">
        <v>44</v>
      </c>
      <c r="Y14" s="60">
        <v>41</v>
      </c>
      <c r="Z14" s="60">
        <v>25</v>
      </c>
      <c r="AA14" s="47">
        <v>5.3</v>
      </c>
      <c r="AB14" s="11">
        <v>2</v>
      </c>
      <c r="AC14" s="51">
        <f t="shared" si="1"/>
        <v>4.5100000000000001E-2</v>
      </c>
      <c r="AD14" s="52">
        <f t="shared" si="2"/>
        <v>2882.4833702882484</v>
      </c>
      <c r="AE14" s="41">
        <v>2250</v>
      </c>
      <c r="AF14" s="53">
        <f t="shared" si="3"/>
        <v>0.78057692307692306</v>
      </c>
      <c r="AG14" s="42" t="s">
        <v>68</v>
      </c>
      <c r="AH14" s="54">
        <v>0.42799999999999999</v>
      </c>
      <c r="AI14" s="53">
        <f t="shared" si="8"/>
        <v>0</v>
      </c>
      <c r="AJ14" s="53">
        <f t="shared" si="9"/>
        <v>0.78057692307692306</v>
      </c>
      <c r="AK14" s="54">
        <v>0</v>
      </c>
      <c r="AL14" s="53">
        <f t="shared" si="10"/>
        <v>0</v>
      </c>
      <c r="AM14" s="54">
        <v>0</v>
      </c>
      <c r="AN14" s="53">
        <f t="shared" si="11"/>
        <v>0</v>
      </c>
      <c r="AO14" s="54">
        <v>0</v>
      </c>
      <c r="AP14" s="53">
        <f t="shared" si="12"/>
        <v>0</v>
      </c>
      <c r="AQ14" s="54">
        <v>0</v>
      </c>
      <c r="AR14" s="54">
        <v>0</v>
      </c>
      <c r="AS14" s="53">
        <f t="shared" si="13"/>
        <v>0</v>
      </c>
      <c r="AT14" s="53">
        <f t="shared" si="4"/>
        <v>0</v>
      </c>
      <c r="AU14" s="53">
        <f t="shared" si="5"/>
        <v>0.78057692307692306</v>
      </c>
      <c r="AV14" s="55">
        <f t="shared" si="14"/>
        <v>0.95181623931623927</v>
      </c>
      <c r="AW14" s="53" t="str">
        <f t="shared" si="6"/>
        <v/>
      </c>
      <c r="AX14" s="12">
        <v>16.2</v>
      </c>
      <c r="AY14" s="12"/>
      <c r="AZ14" s="54"/>
      <c r="BA14" s="55" t="str">
        <f t="shared" si="15"/>
        <v/>
      </c>
      <c r="BB14" s="11">
        <v>650</v>
      </c>
      <c r="BC14" s="53">
        <f t="shared" si="7"/>
        <v>507.375</v>
      </c>
      <c r="BD14" s="53">
        <f t="shared" si="16"/>
        <v>10530</v>
      </c>
      <c r="BF14" s="2"/>
      <c r="BG14" s="2"/>
    </row>
    <row r="15" spans="1:59" ht="54.95" customHeight="1">
      <c r="A15" s="38">
        <v>33</v>
      </c>
      <c r="B15" s="57"/>
      <c r="C15" s="57"/>
      <c r="D15" s="41"/>
      <c r="E15" s="41"/>
      <c r="F15" s="41" t="s">
        <v>57</v>
      </c>
      <c r="G15" s="42" t="s">
        <v>124</v>
      </c>
      <c r="H15" s="43" t="s">
        <v>59</v>
      </c>
      <c r="I15" s="43" t="s">
        <v>60</v>
      </c>
      <c r="J15" s="42" t="s">
        <v>125</v>
      </c>
      <c r="K15" s="44" t="s">
        <v>62</v>
      </c>
      <c r="L15" s="41" t="s">
        <v>126</v>
      </c>
      <c r="M15" s="41"/>
      <c r="N15" s="41"/>
      <c r="O15" s="45" t="s">
        <v>127</v>
      </c>
      <c r="P15" s="41"/>
      <c r="Q15" s="41" t="s">
        <v>66</v>
      </c>
      <c r="R15" s="46">
        <v>80.8</v>
      </c>
      <c r="S15" s="47">
        <v>8.1</v>
      </c>
      <c r="T15" s="48">
        <f t="shared" si="0"/>
        <v>9.9753086419753085</v>
      </c>
      <c r="U15" s="49"/>
      <c r="V15" s="12"/>
      <c r="W15" s="41" t="s">
        <v>67</v>
      </c>
      <c r="X15" s="60">
        <v>44</v>
      </c>
      <c r="Y15" s="60">
        <v>41</v>
      </c>
      <c r="Z15" s="60">
        <v>28</v>
      </c>
      <c r="AA15" s="47">
        <v>5.3</v>
      </c>
      <c r="AB15" s="11">
        <v>2</v>
      </c>
      <c r="AC15" s="51">
        <f t="shared" si="1"/>
        <v>5.0512000000000001E-2</v>
      </c>
      <c r="AD15" s="52">
        <f t="shared" si="2"/>
        <v>2573.6458663287931</v>
      </c>
      <c r="AE15" s="41">
        <v>2250</v>
      </c>
      <c r="AF15" s="53">
        <f t="shared" si="3"/>
        <v>0.8742461538461539</v>
      </c>
      <c r="AG15" s="42" t="s">
        <v>68</v>
      </c>
      <c r="AH15" s="54">
        <v>0.42799999999999999</v>
      </c>
      <c r="AI15" s="53">
        <f t="shared" si="8"/>
        <v>0</v>
      </c>
      <c r="AJ15" s="53">
        <f t="shared" si="9"/>
        <v>0.8742461538461539</v>
      </c>
      <c r="AK15" s="54">
        <v>0</v>
      </c>
      <c r="AL15" s="53">
        <f t="shared" si="10"/>
        <v>0</v>
      </c>
      <c r="AM15" s="54">
        <v>0</v>
      </c>
      <c r="AN15" s="53">
        <f t="shared" si="11"/>
        <v>0</v>
      </c>
      <c r="AO15" s="54">
        <v>0</v>
      </c>
      <c r="AP15" s="53">
        <f t="shared" si="12"/>
        <v>0</v>
      </c>
      <c r="AQ15" s="54">
        <v>0</v>
      </c>
      <c r="AR15" s="54">
        <v>0</v>
      </c>
      <c r="AS15" s="53">
        <f t="shared" si="13"/>
        <v>0</v>
      </c>
      <c r="AT15" s="53">
        <f t="shared" si="4"/>
        <v>0</v>
      </c>
      <c r="AU15" s="53">
        <f t="shared" si="5"/>
        <v>0.8742461538461539</v>
      </c>
      <c r="AV15" s="55">
        <f t="shared" si="14"/>
        <v>0.95398704453441285</v>
      </c>
      <c r="AW15" s="53" t="str">
        <f t="shared" si="6"/>
        <v/>
      </c>
      <c r="AX15" s="12">
        <v>19</v>
      </c>
      <c r="AY15" s="12"/>
      <c r="AZ15" s="54"/>
      <c r="BA15" s="55" t="str">
        <f t="shared" si="15"/>
        <v/>
      </c>
      <c r="BB15" s="11">
        <v>650</v>
      </c>
      <c r="BC15" s="53">
        <f t="shared" si="7"/>
        <v>568.26</v>
      </c>
      <c r="BD15" s="53">
        <f t="shared" si="16"/>
        <v>12350</v>
      </c>
      <c r="BF15" s="2"/>
      <c r="BG15" s="2"/>
    </row>
    <row r="16" spans="1:59" ht="54.95" customHeight="1">
      <c r="A16" s="38">
        <v>35</v>
      </c>
      <c r="B16" s="61"/>
      <c r="C16" s="61"/>
      <c r="D16" s="41"/>
      <c r="E16" s="41"/>
      <c r="F16" s="41" t="s">
        <v>57</v>
      </c>
      <c r="G16" s="42" t="s">
        <v>128</v>
      </c>
      <c r="H16" s="43" t="s">
        <v>59</v>
      </c>
      <c r="I16" s="43" t="s">
        <v>60</v>
      </c>
      <c r="J16" s="42" t="s">
        <v>129</v>
      </c>
      <c r="K16" s="44" t="s">
        <v>62</v>
      </c>
      <c r="L16" s="41" t="s">
        <v>63</v>
      </c>
      <c r="M16" s="41"/>
      <c r="N16" s="41"/>
      <c r="O16" s="45" t="s">
        <v>130</v>
      </c>
      <c r="P16" s="41"/>
      <c r="Q16" s="41" t="s">
        <v>66</v>
      </c>
      <c r="R16" s="46">
        <v>69.8</v>
      </c>
      <c r="S16" s="47">
        <v>8.1</v>
      </c>
      <c r="T16" s="48">
        <f t="shared" si="0"/>
        <v>8.6172839506172831</v>
      </c>
      <c r="U16" s="49"/>
      <c r="V16" s="12"/>
      <c r="W16" s="41" t="s">
        <v>67</v>
      </c>
      <c r="X16" s="60">
        <v>44</v>
      </c>
      <c r="Y16" s="60">
        <v>41</v>
      </c>
      <c r="Z16" s="60">
        <v>25</v>
      </c>
      <c r="AA16" s="47">
        <v>5.3</v>
      </c>
      <c r="AB16" s="11">
        <v>2</v>
      </c>
      <c r="AC16" s="51">
        <f t="shared" si="1"/>
        <v>4.5100000000000001E-2</v>
      </c>
      <c r="AD16" s="52">
        <f t="shared" si="2"/>
        <v>2882.4833702882484</v>
      </c>
      <c r="AE16" s="41">
        <v>2250</v>
      </c>
      <c r="AF16" s="53">
        <f t="shared" si="3"/>
        <v>0.78057692307692306</v>
      </c>
      <c r="AG16" s="42" t="s">
        <v>83</v>
      </c>
      <c r="AH16" s="54">
        <v>0.42799999999999999</v>
      </c>
      <c r="AI16" s="53">
        <f t="shared" si="8"/>
        <v>0</v>
      </c>
      <c r="AJ16" s="53">
        <f t="shared" si="9"/>
        <v>0.78057692307692306</v>
      </c>
      <c r="AK16" s="54">
        <v>0</v>
      </c>
      <c r="AL16" s="53">
        <f t="shared" si="10"/>
        <v>0</v>
      </c>
      <c r="AM16" s="54">
        <v>0</v>
      </c>
      <c r="AN16" s="53">
        <f t="shared" si="11"/>
        <v>0</v>
      </c>
      <c r="AO16" s="54">
        <v>0</v>
      </c>
      <c r="AP16" s="53">
        <f t="shared" si="12"/>
        <v>0</v>
      </c>
      <c r="AQ16" s="54">
        <v>0</v>
      </c>
      <c r="AR16" s="54">
        <v>0</v>
      </c>
      <c r="AS16" s="53">
        <f t="shared" si="13"/>
        <v>0</v>
      </c>
      <c r="AT16" s="53">
        <f t="shared" si="4"/>
        <v>0</v>
      </c>
      <c r="AU16" s="53">
        <f t="shared" si="5"/>
        <v>0.78057692307692306</v>
      </c>
      <c r="AV16" s="55">
        <f t="shared" si="14"/>
        <v>0.95031337217842626</v>
      </c>
      <c r="AW16" s="53" t="str">
        <f t="shared" si="6"/>
        <v/>
      </c>
      <c r="AX16" s="12">
        <v>15.71</v>
      </c>
      <c r="AY16" s="12"/>
      <c r="AZ16" s="54"/>
      <c r="BA16" s="55" t="str">
        <f t="shared" si="15"/>
        <v/>
      </c>
      <c r="BB16" s="11">
        <v>650</v>
      </c>
      <c r="BC16" s="53">
        <f t="shared" si="7"/>
        <v>507.375</v>
      </c>
      <c r="BD16" s="53">
        <f t="shared" si="16"/>
        <v>10211.5</v>
      </c>
      <c r="BF16" s="2"/>
      <c r="BG16" s="2"/>
    </row>
    <row r="17" spans="1:59" ht="54.95" customHeight="1">
      <c r="A17" s="38">
        <v>36</v>
      </c>
      <c r="B17" s="57"/>
      <c r="C17" s="57"/>
      <c r="D17" s="41"/>
      <c r="E17" s="41"/>
      <c r="F17" s="41" t="s">
        <v>57</v>
      </c>
      <c r="G17" s="42" t="s">
        <v>131</v>
      </c>
      <c r="H17" s="43" t="s">
        <v>59</v>
      </c>
      <c r="I17" s="43" t="s">
        <v>60</v>
      </c>
      <c r="J17" s="42" t="s">
        <v>129</v>
      </c>
      <c r="K17" s="44" t="s">
        <v>62</v>
      </c>
      <c r="L17" s="41" t="s">
        <v>71</v>
      </c>
      <c r="M17" s="41"/>
      <c r="N17" s="41"/>
      <c r="O17" s="45" t="s">
        <v>132</v>
      </c>
      <c r="P17" s="41"/>
      <c r="Q17" s="41" t="s">
        <v>66</v>
      </c>
      <c r="R17" s="46">
        <v>78.8</v>
      </c>
      <c r="S17" s="47">
        <v>8.1</v>
      </c>
      <c r="T17" s="48">
        <f t="shared" si="0"/>
        <v>9.7283950617283956</v>
      </c>
      <c r="U17" s="49"/>
      <c r="V17" s="12"/>
      <c r="W17" s="41" t="s">
        <v>67</v>
      </c>
      <c r="X17" s="60">
        <v>44</v>
      </c>
      <c r="Y17" s="60">
        <v>41</v>
      </c>
      <c r="Z17" s="60">
        <v>28</v>
      </c>
      <c r="AA17" s="47">
        <v>5.3</v>
      </c>
      <c r="AB17" s="11">
        <v>2</v>
      </c>
      <c r="AC17" s="51">
        <f t="shared" si="1"/>
        <v>5.0512000000000001E-2</v>
      </c>
      <c r="AD17" s="52">
        <f t="shared" si="2"/>
        <v>2573.6458663287931</v>
      </c>
      <c r="AE17" s="41">
        <v>2250</v>
      </c>
      <c r="AF17" s="53">
        <f t="shared" si="3"/>
        <v>0.8742461538461539</v>
      </c>
      <c r="AG17" s="42" t="s">
        <v>68</v>
      </c>
      <c r="AH17" s="54">
        <v>0.42799999999999999</v>
      </c>
      <c r="AI17" s="53">
        <f t="shared" si="8"/>
        <v>0</v>
      </c>
      <c r="AJ17" s="53">
        <f t="shared" si="9"/>
        <v>0.8742461538461539</v>
      </c>
      <c r="AK17" s="54">
        <v>0</v>
      </c>
      <c r="AL17" s="53">
        <f t="shared" si="10"/>
        <v>0</v>
      </c>
      <c r="AM17" s="54">
        <v>0</v>
      </c>
      <c r="AN17" s="53">
        <f t="shared" si="11"/>
        <v>0</v>
      </c>
      <c r="AO17" s="54">
        <v>0</v>
      </c>
      <c r="AP17" s="53">
        <f t="shared" si="12"/>
        <v>0</v>
      </c>
      <c r="AQ17" s="54">
        <v>0</v>
      </c>
      <c r="AR17" s="54">
        <v>0</v>
      </c>
      <c r="AS17" s="53">
        <f t="shared" si="13"/>
        <v>0</v>
      </c>
      <c r="AT17" s="53">
        <f t="shared" si="4"/>
        <v>0</v>
      </c>
      <c r="AU17" s="53">
        <f t="shared" si="5"/>
        <v>0.8742461538461539</v>
      </c>
      <c r="AV17" s="55">
        <f t="shared" si="14"/>
        <v>0.95256396343753913</v>
      </c>
      <c r="AW17" s="53" t="str">
        <f t="shared" si="6"/>
        <v/>
      </c>
      <c r="AX17" s="12">
        <v>18.43</v>
      </c>
      <c r="AY17" s="12"/>
      <c r="AZ17" s="54"/>
      <c r="BA17" s="55" t="str">
        <f t="shared" si="15"/>
        <v/>
      </c>
      <c r="BB17" s="11">
        <v>650</v>
      </c>
      <c r="BC17" s="53">
        <f t="shared" si="7"/>
        <v>568.26</v>
      </c>
      <c r="BD17" s="53">
        <f t="shared" si="16"/>
        <v>11979.5</v>
      </c>
      <c r="BF17" s="2"/>
      <c r="BG17" s="2"/>
    </row>
    <row r="18" spans="1:59" ht="110.1" customHeight="1">
      <c r="A18" s="38">
        <v>1</v>
      </c>
      <c r="B18" s="62"/>
      <c r="D18" s="41"/>
      <c r="E18" s="41"/>
      <c r="F18" s="41" t="s">
        <v>57</v>
      </c>
      <c r="G18" s="42" t="s">
        <v>58</v>
      </c>
      <c r="H18" s="43" t="s">
        <v>59</v>
      </c>
      <c r="I18" s="43" t="s">
        <v>60</v>
      </c>
      <c r="J18" s="42" t="s">
        <v>70</v>
      </c>
      <c r="K18" s="44" t="s">
        <v>62</v>
      </c>
      <c r="L18" s="41" t="s">
        <v>133</v>
      </c>
      <c r="M18" s="42" t="s">
        <v>134</v>
      </c>
      <c r="N18" s="41"/>
      <c r="O18" s="45" t="s">
        <v>135</v>
      </c>
      <c r="P18" s="41"/>
      <c r="Q18" s="41" t="s">
        <v>66</v>
      </c>
      <c r="R18" s="46">
        <v>47.5</v>
      </c>
      <c r="S18" s="47">
        <v>8.1</v>
      </c>
      <c r="T18" s="48">
        <f t="shared" ref="T18:T21" si="17">IF(ISERROR(R18/S18),"",R18/S18)</f>
        <v>5.8641975308641978</v>
      </c>
      <c r="U18" s="49"/>
      <c r="V18" s="12"/>
      <c r="W18" s="41" t="s">
        <v>67</v>
      </c>
      <c r="X18" s="59">
        <v>44</v>
      </c>
      <c r="Y18" s="59">
        <v>41</v>
      </c>
      <c r="Z18" s="59">
        <v>23</v>
      </c>
      <c r="AA18" s="47">
        <v>5.3</v>
      </c>
      <c r="AB18" s="11">
        <v>2</v>
      </c>
      <c r="AC18" s="51">
        <f t="shared" ref="AC18:AC21" si="18">IF(X18="","",X18*Y18*Z18/1000000)</f>
        <v>4.1492000000000001E-2</v>
      </c>
      <c r="AD18" s="52">
        <f t="shared" ref="AD18:AD21" si="19">IF(AB18="","",65/AC18*AB18)</f>
        <v>3133.1340981394001</v>
      </c>
      <c r="AE18" s="41">
        <v>2250</v>
      </c>
      <c r="AF18" s="53">
        <f t="shared" ref="AF18:AF21" si="20">IF(ISERROR(AE18/AD18),"",AE18/AD18)</f>
        <v>0.71813076923076935</v>
      </c>
      <c r="AG18" s="42" t="s">
        <v>68</v>
      </c>
      <c r="AH18" s="54">
        <v>0.42799999999999999</v>
      </c>
      <c r="AI18" s="53">
        <f t="shared" ref="AI18:AI21" si="21">IF(ISERROR(U18*AH18),"",U18*AH18)</f>
        <v>0</v>
      </c>
      <c r="AJ18" s="53">
        <f t="shared" ref="AJ18:AJ21" si="22">IF(ISERROR(U18+AF18+AI18),"",U18+AF18+AI18)</f>
        <v>0.71813076923076935</v>
      </c>
      <c r="AK18" s="54">
        <v>0</v>
      </c>
      <c r="AL18" s="53">
        <f t="shared" ref="AL18:AL21" si="23">IF(ISERROR(AX18*AK18),"",AX18*AK18)</f>
        <v>0</v>
      </c>
      <c r="AM18" s="54">
        <v>0</v>
      </c>
      <c r="AN18" s="53">
        <f t="shared" ref="AN18:AN21" si="24">IF(ISERROR(AX18*AM18),"",AX18*AM18)</f>
        <v>0</v>
      </c>
      <c r="AO18" s="54">
        <v>0</v>
      </c>
      <c r="AP18" s="53">
        <f t="shared" ref="AP18:AP21" si="25">IF(ISERROR(AX18*AO18),"",AX18*AO18)</f>
        <v>0</v>
      </c>
      <c r="AQ18" s="54">
        <v>0</v>
      </c>
      <c r="AR18" s="54">
        <v>0</v>
      </c>
      <c r="AS18" s="53">
        <f>IF(ISERROR(AX18*AR2),"",AX18*AR2)</f>
        <v>0</v>
      </c>
      <c r="AT18" s="53">
        <f t="shared" ref="AT18:AT21" si="26">IF(ISERROR(AL18+AN18+AP18+AS18),"",AL18+AN18+AP18+AS18)</f>
        <v>0</v>
      </c>
      <c r="AU18" s="53">
        <f t="shared" ref="AU18:AU21" si="27">IF(ISERROR(AJ18+AT18),"",AJ18+AT18)</f>
        <v>0.71813076923076935</v>
      </c>
      <c r="AV18" s="55">
        <f t="shared" ref="AV18:AV21" si="28">IF(ISERROR((AX18-AU18)/AX18),"",(AX18-AU18)/AX18)</f>
        <v>0.93667277167277163</v>
      </c>
      <c r="AW18" s="53">
        <f t="shared" ref="AW18:AW21" si="29">IF(AZ18="","",AY18*(1-AZ18))</f>
        <v>30</v>
      </c>
      <c r="AX18" s="12">
        <v>11.34</v>
      </c>
      <c r="AY18" s="12">
        <v>60</v>
      </c>
      <c r="AZ18" s="54">
        <v>0.5</v>
      </c>
      <c r="BA18" s="55">
        <f t="shared" ref="BA18:BA21" si="30">IF(ISERROR((AY18-AX18)/AY18),"",(AY18-AX18)/AY18)</f>
        <v>0.81099999999999994</v>
      </c>
      <c r="BB18" s="11">
        <v>540</v>
      </c>
      <c r="BC18" s="53">
        <f t="shared" ref="BC18:BC21" si="31">IF(ISERROR(AU18*BB18),"",AU18*BB18)</f>
        <v>387.79061538461542</v>
      </c>
      <c r="BD18" s="53">
        <f t="shared" ref="BD18:BD21" si="32">IF(ISERROR(AX18*BB18),"",AX18*BB18)</f>
        <v>6123.6</v>
      </c>
      <c r="BF18" s="2"/>
      <c r="BG18" s="2"/>
    </row>
    <row r="19" spans="1:59" ht="110.1" customHeight="1">
      <c r="A19" s="38">
        <v>7</v>
      </c>
      <c r="B19" s="62"/>
      <c r="D19" s="41"/>
      <c r="E19" s="41"/>
      <c r="F19" s="41" t="s">
        <v>57</v>
      </c>
      <c r="G19" s="42" t="s">
        <v>137</v>
      </c>
      <c r="H19" s="43" t="s">
        <v>59</v>
      </c>
      <c r="I19" s="43" t="s">
        <v>60</v>
      </c>
      <c r="J19" s="42" t="s">
        <v>76</v>
      </c>
      <c r="K19" s="44" t="s">
        <v>62</v>
      </c>
      <c r="L19" s="41" t="s">
        <v>133</v>
      </c>
      <c r="M19" s="42" t="s">
        <v>138</v>
      </c>
      <c r="N19" s="41"/>
      <c r="O19" s="45" t="s">
        <v>139</v>
      </c>
      <c r="P19" s="41"/>
      <c r="Q19" s="41" t="s">
        <v>66</v>
      </c>
      <c r="R19" s="46">
        <v>51.3</v>
      </c>
      <c r="S19" s="47">
        <v>8.1</v>
      </c>
      <c r="T19" s="48">
        <f t="shared" si="17"/>
        <v>6.333333333333333</v>
      </c>
      <c r="U19" s="49"/>
      <c r="V19" s="12"/>
      <c r="W19" s="41" t="s">
        <v>67</v>
      </c>
      <c r="X19" s="59">
        <v>44</v>
      </c>
      <c r="Y19" s="59">
        <v>41</v>
      </c>
      <c r="Z19" s="59">
        <v>23</v>
      </c>
      <c r="AA19" s="47">
        <v>5.3</v>
      </c>
      <c r="AB19" s="11">
        <v>2</v>
      </c>
      <c r="AC19" s="51">
        <f t="shared" si="18"/>
        <v>4.1492000000000001E-2</v>
      </c>
      <c r="AD19" s="52">
        <f t="shared" si="19"/>
        <v>3133.1340981394001</v>
      </c>
      <c r="AE19" s="41">
        <v>2250</v>
      </c>
      <c r="AF19" s="53">
        <f t="shared" si="20"/>
        <v>0.71813076923076935</v>
      </c>
      <c r="AG19" s="42" t="s">
        <v>68</v>
      </c>
      <c r="AH19" s="54">
        <v>0.42799999999999999</v>
      </c>
      <c r="AI19" s="53">
        <f t="shared" si="21"/>
        <v>0</v>
      </c>
      <c r="AJ19" s="53">
        <f t="shared" si="22"/>
        <v>0.71813076923076935</v>
      </c>
      <c r="AK19" s="54">
        <v>0</v>
      </c>
      <c r="AL19" s="53">
        <f t="shared" si="23"/>
        <v>0</v>
      </c>
      <c r="AM19" s="54">
        <v>0</v>
      </c>
      <c r="AN19" s="53">
        <f t="shared" si="24"/>
        <v>0</v>
      </c>
      <c r="AO19" s="54">
        <v>0</v>
      </c>
      <c r="AP19" s="53">
        <f t="shared" si="25"/>
        <v>0</v>
      </c>
      <c r="AQ19" s="54">
        <v>0</v>
      </c>
      <c r="AR19" s="54">
        <v>0</v>
      </c>
      <c r="AS19" s="53">
        <f>IF(ISERROR(AX19*AR19),"",AX19*AR19)</f>
        <v>0</v>
      </c>
      <c r="AT19" s="53">
        <f t="shared" si="26"/>
        <v>0</v>
      </c>
      <c r="AU19" s="53">
        <f t="shared" si="27"/>
        <v>0.71813076923076935</v>
      </c>
      <c r="AV19" s="55">
        <f t="shared" si="28"/>
        <v>0.9373905170679363</v>
      </c>
      <c r="AW19" s="53" t="str">
        <f t="shared" si="29"/>
        <v/>
      </c>
      <c r="AX19" s="12">
        <v>11.47</v>
      </c>
      <c r="AY19" s="12"/>
      <c r="AZ19" s="54"/>
      <c r="BA19" s="55" t="str">
        <f t="shared" si="30"/>
        <v/>
      </c>
      <c r="BB19" s="11">
        <v>540</v>
      </c>
      <c r="BC19" s="53">
        <f t="shared" si="31"/>
        <v>387.79061538461542</v>
      </c>
      <c r="BD19" s="53">
        <f t="shared" si="32"/>
        <v>6193.8</v>
      </c>
      <c r="BF19" s="2"/>
      <c r="BG19" s="2"/>
    </row>
    <row r="20" spans="1:59" ht="110.1" customHeight="1">
      <c r="A20" s="38">
        <v>10</v>
      </c>
      <c r="B20" s="62"/>
      <c r="D20" s="41"/>
      <c r="E20" s="41"/>
      <c r="F20" s="41" t="s">
        <v>57</v>
      </c>
      <c r="G20" s="42" t="s">
        <v>140</v>
      </c>
      <c r="H20" s="43" t="s">
        <v>59</v>
      </c>
      <c r="I20" s="43" t="s">
        <v>60</v>
      </c>
      <c r="J20" s="42" t="s">
        <v>141</v>
      </c>
      <c r="K20" s="44" t="s">
        <v>62</v>
      </c>
      <c r="L20" s="41" t="s">
        <v>142</v>
      </c>
      <c r="M20" s="42" t="s">
        <v>143</v>
      </c>
      <c r="N20" s="41"/>
      <c r="O20" s="45" t="s">
        <v>144</v>
      </c>
      <c r="P20" s="41"/>
      <c r="Q20" s="41" t="s">
        <v>66</v>
      </c>
      <c r="R20" s="46">
        <v>50.5</v>
      </c>
      <c r="S20" s="47">
        <v>8.1</v>
      </c>
      <c r="T20" s="48">
        <f t="shared" si="17"/>
        <v>6.2345679012345681</v>
      </c>
      <c r="U20" s="49"/>
      <c r="V20" s="12"/>
      <c r="W20" s="41" t="s">
        <v>67</v>
      </c>
      <c r="X20" s="59">
        <v>44</v>
      </c>
      <c r="Y20" s="59">
        <v>41</v>
      </c>
      <c r="Z20" s="59">
        <v>23</v>
      </c>
      <c r="AA20" s="47">
        <v>5.3</v>
      </c>
      <c r="AB20" s="11">
        <v>2</v>
      </c>
      <c r="AC20" s="51">
        <f t="shared" si="18"/>
        <v>4.1492000000000001E-2</v>
      </c>
      <c r="AD20" s="52">
        <f t="shared" si="19"/>
        <v>3133.1340981394001</v>
      </c>
      <c r="AE20" s="41">
        <v>2250</v>
      </c>
      <c r="AF20" s="53">
        <f t="shared" si="20"/>
        <v>0.71813076923076935</v>
      </c>
      <c r="AG20" s="42" t="s">
        <v>83</v>
      </c>
      <c r="AH20" s="54">
        <v>0.42799999999999999</v>
      </c>
      <c r="AI20" s="53">
        <f t="shared" si="21"/>
        <v>0</v>
      </c>
      <c r="AJ20" s="53">
        <f t="shared" si="22"/>
        <v>0.71813076923076935</v>
      </c>
      <c r="AK20" s="54">
        <v>0</v>
      </c>
      <c r="AL20" s="53">
        <f t="shared" si="23"/>
        <v>0</v>
      </c>
      <c r="AM20" s="54">
        <v>0</v>
      </c>
      <c r="AN20" s="53">
        <f t="shared" si="24"/>
        <v>0</v>
      </c>
      <c r="AO20" s="54">
        <v>0</v>
      </c>
      <c r="AP20" s="53">
        <f t="shared" si="25"/>
        <v>0</v>
      </c>
      <c r="AQ20" s="54">
        <v>0</v>
      </c>
      <c r="AR20" s="54">
        <v>0</v>
      </c>
      <c r="AS20" s="53">
        <f>IF(ISERROR(AX20*AR20),"",AX20*AR20)</f>
        <v>0</v>
      </c>
      <c r="AT20" s="53">
        <f t="shared" si="26"/>
        <v>0</v>
      </c>
      <c r="AU20" s="53">
        <f t="shared" si="27"/>
        <v>0.71813076923076935</v>
      </c>
      <c r="AV20" s="55">
        <f t="shared" si="28"/>
        <v>0.94113682219419914</v>
      </c>
      <c r="AW20" s="53" t="str">
        <f t="shared" si="29"/>
        <v/>
      </c>
      <c r="AX20" s="12">
        <v>12.2</v>
      </c>
      <c r="AY20" s="12"/>
      <c r="AZ20" s="54"/>
      <c r="BA20" s="55" t="str">
        <f t="shared" si="30"/>
        <v/>
      </c>
      <c r="BB20" s="11">
        <v>540</v>
      </c>
      <c r="BC20" s="53">
        <f t="shared" si="31"/>
        <v>387.79061538461542</v>
      </c>
      <c r="BD20" s="53">
        <f t="shared" si="32"/>
        <v>6588</v>
      </c>
      <c r="BF20" s="2"/>
      <c r="BG20" s="2"/>
    </row>
    <row r="21" spans="1:59" ht="110.1" customHeight="1">
      <c r="A21" s="38">
        <v>13</v>
      </c>
      <c r="B21" s="62"/>
      <c r="D21" s="41"/>
      <c r="E21" s="41"/>
      <c r="F21" s="41" t="s">
        <v>57</v>
      </c>
      <c r="G21" s="42" t="s">
        <v>145</v>
      </c>
      <c r="H21" s="43" t="s">
        <v>59</v>
      </c>
      <c r="I21" s="43" t="s">
        <v>60</v>
      </c>
      <c r="J21" s="42" t="s">
        <v>146</v>
      </c>
      <c r="K21" s="44" t="s">
        <v>62</v>
      </c>
      <c r="L21" s="41" t="s">
        <v>133</v>
      </c>
      <c r="M21" s="42" t="s">
        <v>100</v>
      </c>
      <c r="N21" s="41"/>
      <c r="O21" s="45" t="s">
        <v>147</v>
      </c>
      <c r="P21" s="41"/>
      <c r="Q21" s="41" t="s">
        <v>66</v>
      </c>
      <c r="R21" s="46">
        <v>46.15</v>
      </c>
      <c r="S21" s="47">
        <v>8.1</v>
      </c>
      <c r="T21" s="48">
        <f t="shared" si="17"/>
        <v>5.6975308641975309</v>
      </c>
      <c r="U21" s="49"/>
      <c r="V21" s="12"/>
      <c r="W21" s="41" t="s">
        <v>67</v>
      </c>
      <c r="X21" s="59">
        <v>44</v>
      </c>
      <c r="Y21" s="59">
        <v>41</v>
      </c>
      <c r="Z21" s="59">
        <v>23</v>
      </c>
      <c r="AA21" s="47">
        <v>5.3</v>
      </c>
      <c r="AB21" s="11">
        <v>2</v>
      </c>
      <c r="AC21" s="51">
        <f t="shared" si="18"/>
        <v>4.1492000000000001E-2</v>
      </c>
      <c r="AD21" s="52">
        <f t="shared" si="19"/>
        <v>3133.1340981394001</v>
      </c>
      <c r="AE21" s="41">
        <v>2250</v>
      </c>
      <c r="AF21" s="53">
        <f t="shared" si="20"/>
        <v>0.71813076923076935</v>
      </c>
      <c r="AG21" s="42" t="s">
        <v>136</v>
      </c>
      <c r="AH21" s="54">
        <v>0.42799999999999999</v>
      </c>
      <c r="AI21" s="53">
        <f t="shared" si="21"/>
        <v>0</v>
      </c>
      <c r="AJ21" s="53">
        <f t="shared" si="22"/>
        <v>0.71813076923076935</v>
      </c>
      <c r="AK21" s="54">
        <v>0</v>
      </c>
      <c r="AL21" s="53">
        <f t="shared" si="23"/>
        <v>0</v>
      </c>
      <c r="AM21" s="54">
        <v>0</v>
      </c>
      <c r="AN21" s="53">
        <f t="shared" si="24"/>
        <v>0</v>
      </c>
      <c r="AO21" s="54">
        <v>0</v>
      </c>
      <c r="AP21" s="53">
        <f t="shared" si="25"/>
        <v>0</v>
      </c>
      <c r="AQ21" s="54">
        <v>0</v>
      </c>
      <c r="AR21" s="54">
        <v>0</v>
      </c>
      <c r="AS21" s="53">
        <f>IF(ISERROR(AX21*AR21),"",AX21*AR21)</f>
        <v>0</v>
      </c>
      <c r="AT21" s="53">
        <f t="shared" si="26"/>
        <v>0</v>
      </c>
      <c r="AU21" s="53">
        <f t="shared" si="27"/>
        <v>0.71813076923076935</v>
      </c>
      <c r="AV21" s="55">
        <f t="shared" si="28"/>
        <v>0.93667277167277163</v>
      </c>
      <c r="AW21" s="53" t="str">
        <f t="shared" si="29"/>
        <v/>
      </c>
      <c r="AX21" s="12">
        <v>11.34</v>
      </c>
      <c r="AY21" s="12"/>
      <c r="AZ21" s="54"/>
      <c r="BA21" s="55" t="str">
        <f t="shared" si="30"/>
        <v/>
      </c>
      <c r="BB21" s="11">
        <v>540</v>
      </c>
      <c r="BC21" s="53">
        <f t="shared" si="31"/>
        <v>387.79061538461542</v>
      </c>
      <c r="BD21" s="53">
        <f t="shared" si="32"/>
        <v>6123.6</v>
      </c>
      <c r="BF21" s="2"/>
      <c r="BG21" s="2"/>
    </row>
    <row r="22" spans="1:59" ht="110.1" customHeight="1">
      <c r="A22" s="38">
        <v>25</v>
      </c>
      <c r="B22" s="62"/>
      <c r="C22" s="62"/>
      <c r="D22" s="41"/>
      <c r="E22" s="41"/>
      <c r="F22" s="41" t="s">
        <v>57</v>
      </c>
      <c r="G22" s="42" t="s">
        <v>103</v>
      </c>
      <c r="H22" s="43" t="s">
        <v>59</v>
      </c>
      <c r="I22" s="43" t="s">
        <v>60</v>
      </c>
      <c r="J22" s="42" t="s">
        <v>149</v>
      </c>
      <c r="K22" s="44" t="s">
        <v>62</v>
      </c>
      <c r="L22" s="42" t="s">
        <v>150</v>
      </c>
      <c r="M22" s="42" t="s">
        <v>151</v>
      </c>
      <c r="N22" s="41"/>
      <c r="O22" s="45" t="s">
        <v>152</v>
      </c>
      <c r="P22" s="41"/>
      <c r="Q22" s="41" t="s">
        <v>66</v>
      </c>
      <c r="R22" s="46"/>
      <c r="S22" s="47">
        <v>8.1</v>
      </c>
      <c r="T22" s="48">
        <f t="shared" ref="T22:T25" si="33">IF(ISERROR(R22/S22),"",R22/S22)</f>
        <v>0</v>
      </c>
      <c r="U22" s="49"/>
      <c r="V22" s="12"/>
      <c r="W22" s="41" t="s">
        <v>67</v>
      </c>
      <c r="X22" s="60">
        <v>44</v>
      </c>
      <c r="Y22" s="60">
        <v>41</v>
      </c>
      <c r="Z22" s="60">
        <v>23</v>
      </c>
      <c r="AA22" s="47">
        <v>5.3</v>
      </c>
      <c r="AB22" s="11">
        <v>2</v>
      </c>
      <c r="AC22" s="51">
        <f t="shared" ref="AC22:AC25" si="34">IF(X22="","",X22*Y22*Z22/1000000)</f>
        <v>4.1492000000000001E-2</v>
      </c>
      <c r="AD22" s="52">
        <f t="shared" ref="AD22:AD25" si="35">IF(AB22="","",65/AC22*AB22)</f>
        <v>3133.1340981394001</v>
      </c>
      <c r="AE22" s="41">
        <v>2250</v>
      </c>
      <c r="AF22" s="53">
        <f t="shared" ref="AF22:AF25" si="36">IF(ISERROR(AE22/AD22),"",AE22/AD22)</f>
        <v>0.71813076923076935</v>
      </c>
      <c r="AG22" s="42" t="s">
        <v>68</v>
      </c>
      <c r="AH22" s="54">
        <v>0.42799999999999999</v>
      </c>
      <c r="AI22" s="53">
        <f t="shared" ref="AI22:AI25" si="37">IF(ISERROR(U22*AH22),"",U22*AH22)</f>
        <v>0</v>
      </c>
      <c r="AJ22" s="53">
        <f t="shared" ref="AJ22:AJ25" si="38">IF(ISERROR(U22+AF22+AI22),"",U22+AF22+AI22)</f>
        <v>0.71813076923076935</v>
      </c>
      <c r="AK22" s="54">
        <v>0</v>
      </c>
      <c r="AL22" s="53">
        <f t="shared" ref="AL22:AL25" si="39">IF(ISERROR(AX22*AK22),"",AX22*AK22)</f>
        <v>0</v>
      </c>
      <c r="AM22" s="54">
        <v>0</v>
      </c>
      <c r="AN22" s="53">
        <f t="shared" ref="AN22:AN25" si="40">IF(ISERROR(AX22*AM22),"",AX22*AM22)</f>
        <v>0</v>
      </c>
      <c r="AO22" s="54">
        <v>0</v>
      </c>
      <c r="AP22" s="53">
        <f t="shared" ref="AP22:AP25" si="41">IF(ISERROR(AX22*AO22),"",AX22*AO22)</f>
        <v>0</v>
      </c>
      <c r="AQ22" s="54">
        <v>0</v>
      </c>
      <c r="AR22" s="54">
        <v>0</v>
      </c>
      <c r="AS22" s="53">
        <f t="shared" ref="AS22:AS25" si="42">IF(ISERROR(AX22*AR22),"",AX22*AR22)</f>
        <v>0</v>
      </c>
      <c r="AT22" s="53">
        <f t="shared" ref="AT22:AT25" si="43">IF(ISERROR(AL22+AN22+AP22+AS22),"",AL22+AN22+AP22+AS22)</f>
        <v>0</v>
      </c>
      <c r="AU22" s="53">
        <f t="shared" ref="AU22:AU25" si="44">IF(ISERROR(AJ22+AT22),"",AJ22+AT22)</f>
        <v>0.71813076923076935</v>
      </c>
      <c r="AV22" s="55">
        <f t="shared" ref="AV22:AV25" si="45">IF(ISERROR((AX22-AU22)/AX22),"",(AX22-AU22)/AX22)</f>
        <v>0.94475917159763312</v>
      </c>
      <c r="AW22" s="53" t="str">
        <f t="shared" ref="AW22:AW25" si="46">IF(AZ22="","",AY22*(1-AZ22))</f>
        <v/>
      </c>
      <c r="AX22" s="12">
        <v>13</v>
      </c>
      <c r="AY22" s="12"/>
      <c r="AZ22" s="54"/>
      <c r="BA22" s="55" t="str">
        <f t="shared" ref="BA22:BA25" si="47">IF(ISERROR((AY22-AX22)/AY22),"",(AY22-AX22)/AY22)</f>
        <v/>
      </c>
      <c r="BB22" s="11">
        <v>483</v>
      </c>
      <c r="BC22" s="53">
        <f t="shared" ref="BC22:BC25" si="48">IF(ISERROR(AU22*BB22),"",AU22*BB22)</f>
        <v>346.85716153846158</v>
      </c>
      <c r="BD22" s="53">
        <f t="shared" ref="BD22:BD25" si="49">IF(ISERROR(AX22*BB22),"",AX22*BB22)</f>
        <v>6279</v>
      </c>
      <c r="BF22" s="2"/>
      <c r="BG22" s="2"/>
    </row>
    <row r="23" spans="1:59" ht="110.1" customHeight="1">
      <c r="A23" s="38">
        <v>28</v>
      </c>
      <c r="B23" s="62"/>
      <c r="C23" s="62"/>
      <c r="D23" s="41"/>
      <c r="E23" s="41"/>
      <c r="F23" s="41" t="s">
        <v>57</v>
      </c>
      <c r="G23" s="42" t="s">
        <v>117</v>
      </c>
      <c r="H23" s="43" t="s">
        <v>59</v>
      </c>
      <c r="I23" s="43" t="s">
        <v>60</v>
      </c>
      <c r="J23" s="42" t="s">
        <v>102</v>
      </c>
      <c r="K23" s="44" t="s">
        <v>62</v>
      </c>
      <c r="L23" s="42" t="s">
        <v>153</v>
      </c>
      <c r="M23" s="42" t="s">
        <v>154</v>
      </c>
      <c r="N23" s="41"/>
      <c r="O23" s="45" t="s">
        <v>155</v>
      </c>
      <c r="P23" s="41"/>
      <c r="Q23" s="41" t="s">
        <v>66</v>
      </c>
      <c r="R23" s="46"/>
      <c r="S23" s="47">
        <v>8.1</v>
      </c>
      <c r="T23" s="48">
        <f t="shared" si="33"/>
        <v>0</v>
      </c>
      <c r="U23" s="49"/>
      <c r="V23" s="12"/>
      <c r="W23" s="41" t="s">
        <v>67</v>
      </c>
      <c r="X23" s="60">
        <v>44</v>
      </c>
      <c r="Y23" s="60">
        <v>41</v>
      </c>
      <c r="Z23" s="60">
        <v>23</v>
      </c>
      <c r="AA23" s="47">
        <v>5.3</v>
      </c>
      <c r="AB23" s="11">
        <v>2</v>
      </c>
      <c r="AC23" s="51">
        <f t="shared" si="34"/>
        <v>4.1492000000000001E-2</v>
      </c>
      <c r="AD23" s="52">
        <f t="shared" si="35"/>
        <v>3133.1340981394001</v>
      </c>
      <c r="AE23" s="41">
        <v>2250</v>
      </c>
      <c r="AF23" s="53">
        <f t="shared" si="36"/>
        <v>0.71813076923076935</v>
      </c>
      <c r="AG23" s="42" t="s">
        <v>68</v>
      </c>
      <c r="AH23" s="54">
        <v>0.42799999999999999</v>
      </c>
      <c r="AI23" s="53">
        <f t="shared" si="37"/>
        <v>0</v>
      </c>
      <c r="AJ23" s="53">
        <f t="shared" si="38"/>
        <v>0.71813076923076935</v>
      </c>
      <c r="AK23" s="54">
        <v>0</v>
      </c>
      <c r="AL23" s="53">
        <f t="shared" si="39"/>
        <v>0</v>
      </c>
      <c r="AM23" s="54">
        <v>0</v>
      </c>
      <c r="AN23" s="53">
        <f t="shared" si="40"/>
        <v>0</v>
      </c>
      <c r="AO23" s="54">
        <v>0</v>
      </c>
      <c r="AP23" s="53">
        <f t="shared" si="41"/>
        <v>0</v>
      </c>
      <c r="AQ23" s="54">
        <v>0</v>
      </c>
      <c r="AR23" s="54">
        <v>0</v>
      </c>
      <c r="AS23" s="53">
        <f t="shared" si="42"/>
        <v>0</v>
      </c>
      <c r="AT23" s="53">
        <f t="shared" si="43"/>
        <v>0</v>
      </c>
      <c r="AU23" s="53">
        <f t="shared" si="44"/>
        <v>0.71813076923076935</v>
      </c>
      <c r="AV23" s="55">
        <f t="shared" si="45"/>
        <v>0.94475917159763312</v>
      </c>
      <c r="AW23" s="53" t="str">
        <f t="shared" si="46"/>
        <v/>
      </c>
      <c r="AX23" s="12">
        <v>13</v>
      </c>
      <c r="AY23" s="12"/>
      <c r="AZ23" s="54"/>
      <c r="BA23" s="55" t="str">
        <f t="shared" si="47"/>
        <v/>
      </c>
      <c r="BB23" s="11">
        <v>483</v>
      </c>
      <c r="BC23" s="53">
        <f t="shared" si="48"/>
        <v>346.85716153846158</v>
      </c>
      <c r="BD23" s="53">
        <f t="shared" si="49"/>
        <v>6279</v>
      </c>
      <c r="BF23" s="2"/>
      <c r="BG23" s="2"/>
    </row>
    <row r="24" spans="1:59" ht="110.1" customHeight="1">
      <c r="A24" s="38">
        <v>31</v>
      </c>
      <c r="B24" s="62"/>
      <c r="C24" s="62"/>
      <c r="D24" s="41"/>
      <c r="E24" s="41"/>
      <c r="F24" s="41" t="s">
        <v>57</v>
      </c>
      <c r="G24" s="42" t="s">
        <v>156</v>
      </c>
      <c r="H24" s="43" t="s">
        <v>59</v>
      </c>
      <c r="I24" s="43" t="s">
        <v>60</v>
      </c>
      <c r="J24" s="42" t="s">
        <v>121</v>
      </c>
      <c r="K24" s="44" t="s">
        <v>62</v>
      </c>
      <c r="L24" s="41" t="s">
        <v>142</v>
      </c>
      <c r="M24" s="41"/>
      <c r="N24" s="41"/>
      <c r="O24" s="45" t="s">
        <v>157</v>
      </c>
      <c r="P24" s="41"/>
      <c r="Q24" s="41" t="s">
        <v>66</v>
      </c>
      <c r="R24" s="46">
        <v>56.3</v>
      </c>
      <c r="S24" s="47">
        <v>8.1</v>
      </c>
      <c r="T24" s="48">
        <f t="shared" si="33"/>
        <v>6.9506172839506171</v>
      </c>
      <c r="U24" s="49"/>
      <c r="V24" s="12"/>
      <c r="W24" s="41" t="s">
        <v>67</v>
      </c>
      <c r="X24" s="60">
        <v>44</v>
      </c>
      <c r="Y24" s="60">
        <v>41</v>
      </c>
      <c r="Z24" s="60">
        <v>23</v>
      </c>
      <c r="AA24" s="47">
        <v>5.3</v>
      </c>
      <c r="AB24" s="11">
        <v>2</v>
      </c>
      <c r="AC24" s="51">
        <f t="shared" si="34"/>
        <v>4.1492000000000001E-2</v>
      </c>
      <c r="AD24" s="52">
        <f t="shared" si="35"/>
        <v>3133.1340981394001</v>
      </c>
      <c r="AE24" s="41">
        <v>2250</v>
      </c>
      <c r="AF24" s="53">
        <f t="shared" si="36"/>
        <v>0.71813076923076935</v>
      </c>
      <c r="AG24" s="42" t="s">
        <v>83</v>
      </c>
      <c r="AH24" s="54">
        <v>0.42799999999999999</v>
      </c>
      <c r="AI24" s="53">
        <f t="shared" si="37"/>
        <v>0</v>
      </c>
      <c r="AJ24" s="53">
        <f t="shared" si="38"/>
        <v>0.71813076923076935</v>
      </c>
      <c r="AK24" s="54">
        <v>0</v>
      </c>
      <c r="AL24" s="53">
        <f t="shared" si="39"/>
        <v>0</v>
      </c>
      <c r="AM24" s="54">
        <v>0</v>
      </c>
      <c r="AN24" s="53">
        <f t="shared" si="40"/>
        <v>0</v>
      </c>
      <c r="AO24" s="54">
        <v>0</v>
      </c>
      <c r="AP24" s="53">
        <f t="shared" si="41"/>
        <v>0</v>
      </c>
      <c r="AQ24" s="54">
        <v>0</v>
      </c>
      <c r="AR24" s="54">
        <v>0</v>
      </c>
      <c r="AS24" s="53">
        <f t="shared" si="42"/>
        <v>0</v>
      </c>
      <c r="AT24" s="53">
        <f t="shared" si="43"/>
        <v>0</v>
      </c>
      <c r="AU24" s="53">
        <f t="shared" si="44"/>
        <v>0.71813076923076935</v>
      </c>
      <c r="AV24" s="55">
        <f t="shared" si="45"/>
        <v>0.94254953846153844</v>
      </c>
      <c r="AW24" s="53" t="str">
        <f t="shared" si="46"/>
        <v/>
      </c>
      <c r="AX24" s="12">
        <v>12.5</v>
      </c>
      <c r="AY24" s="12"/>
      <c r="AZ24" s="54"/>
      <c r="BA24" s="55" t="str">
        <f t="shared" si="47"/>
        <v/>
      </c>
      <c r="BB24" s="11">
        <v>483</v>
      </c>
      <c r="BC24" s="53">
        <f t="shared" si="48"/>
        <v>346.85716153846158</v>
      </c>
      <c r="BD24" s="53">
        <f t="shared" si="49"/>
        <v>6037.5</v>
      </c>
      <c r="BF24" s="2"/>
      <c r="BG24" s="2"/>
    </row>
    <row r="25" spans="1:59" ht="110.1" customHeight="1">
      <c r="A25" s="38">
        <v>34</v>
      </c>
      <c r="B25" s="41"/>
      <c r="C25" s="41"/>
      <c r="D25" s="41"/>
      <c r="E25" s="41"/>
      <c r="F25" s="41" t="s">
        <v>57</v>
      </c>
      <c r="G25" s="42" t="s">
        <v>158</v>
      </c>
      <c r="H25" s="43" t="s">
        <v>59</v>
      </c>
      <c r="I25" s="43" t="s">
        <v>60</v>
      </c>
      <c r="J25" s="42" t="s">
        <v>159</v>
      </c>
      <c r="K25" s="44" t="s">
        <v>62</v>
      </c>
      <c r="L25" s="41" t="s">
        <v>148</v>
      </c>
      <c r="M25" s="41"/>
      <c r="N25" s="41"/>
      <c r="O25" s="45" t="s">
        <v>160</v>
      </c>
      <c r="P25" s="41"/>
      <c r="Q25" s="41" t="s">
        <v>66</v>
      </c>
      <c r="R25" s="46">
        <v>55</v>
      </c>
      <c r="S25" s="47">
        <v>8.1</v>
      </c>
      <c r="T25" s="48">
        <f t="shared" si="33"/>
        <v>6.7901234567901234</v>
      </c>
      <c r="U25" s="49"/>
      <c r="V25" s="12"/>
      <c r="W25" s="41" t="s">
        <v>67</v>
      </c>
      <c r="X25" s="60">
        <v>44</v>
      </c>
      <c r="Y25" s="60">
        <v>41</v>
      </c>
      <c r="Z25" s="60">
        <v>23</v>
      </c>
      <c r="AA25" s="47">
        <v>5.3</v>
      </c>
      <c r="AB25" s="11">
        <v>2</v>
      </c>
      <c r="AC25" s="51">
        <f t="shared" si="34"/>
        <v>4.1492000000000001E-2</v>
      </c>
      <c r="AD25" s="52">
        <f t="shared" si="35"/>
        <v>3133.1340981394001</v>
      </c>
      <c r="AE25" s="41">
        <v>2250</v>
      </c>
      <c r="AF25" s="53">
        <f t="shared" si="36"/>
        <v>0.71813076923076935</v>
      </c>
      <c r="AG25" s="42" t="s">
        <v>83</v>
      </c>
      <c r="AH25" s="54">
        <v>0.42799999999999999</v>
      </c>
      <c r="AI25" s="53">
        <f t="shared" si="37"/>
        <v>0</v>
      </c>
      <c r="AJ25" s="53">
        <f t="shared" si="38"/>
        <v>0.71813076923076935</v>
      </c>
      <c r="AK25" s="54">
        <v>0</v>
      </c>
      <c r="AL25" s="53">
        <f t="shared" si="39"/>
        <v>0</v>
      </c>
      <c r="AM25" s="54">
        <v>0</v>
      </c>
      <c r="AN25" s="53">
        <f t="shared" si="40"/>
        <v>0</v>
      </c>
      <c r="AO25" s="54">
        <v>0</v>
      </c>
      <c r="AP25" s="53">
        <f t="shared" si="41"/>
        <v>0</v>
      </c>
      <c r="AQ25" s="54">
        <v>0</v>
      </c>
      <c r="AR25" s="54">
        <v>0</v>
      </c>
      <c r="AS25" s="53">
        <f t="shared" si="42"/>
        <v>0</v>
      </c>
      <c r="AT25" s="53">
        <f t="shared" si="43"/>
        <v>0</v>
      </c>
      <c r="AU25" s="53">
        <f t="shared" si="44"/>
        <v>0.71813076923076935</v>
      </c>
      <c r="AV25" s="55">
        <f t="shared" si="45"/>
        <v>0.94079713361658945</v>
      </c>
      <c r="AW25" s="53" t="str">
        <f t="shared" si="46"/>
        <v/>
      </c>
      <c r="AX25" s="12">
        <v>12.13</v>
      </c>
      <c r="AY25" s="12"/>
      <c r="AZ25" s="54"/>
      <c r="BA25" s="55" t="str">
        <f t="shared" si="47"/>
        <v/>
      </c>
      <c r="BB25" s="11">
        <v>483</v>
      </c>
      <c r="BC25" s="53">
        <f t="shared" si="48"/>
        <v>346.85716153846158</v>
      </c>
      <c r="BD25" s="53">
        <f t="shared" si="49"/>
        <v>5858.79</v>
      </c>
      <c r="BF25" s="2"/>
      <c r="BG25" s="2"/>
    </row>
    <row r="26" spans="1:59">
      <c r="AY26" s="10"/>
      <c r="AZ26" s="6"/>
      <c r="BA26" s="6"/>
      <c r="BC26" s="6"/>
      <c r="BD26" s="10"/>
      <c r="BE26" s="8"/>
    </row>
  </sheetData>
  <sheetProtection insertRows="0" deleteRows="0" sort="0"/>
  <protectedRanges>
    <protectedRange sqref="AW26:BA26 BC26:BE26 L27:BB268 A10:J11 C14:J15 L26:AS26 A2:J3 A12:B13 AX2:BB9 A18:B21 L2:N25 P2:AV25 A8:J9 A4:J7 A14:B17 C16:C17 D16:J21 A22:J268 AY10:BB25 C12:J13" name="Range1"/>
    <protectedRange sqref="AW2:AW25" name="Range1_1"/>
    <protectedRange sqref="K2:K271" name="Range1_2"/>
  </protectedRanges>
  <mergeCells count="16">
    <mergeCell ref="B14:B15"/>
    <mergeCell ref="C14:C15"/>
    <mergeCell ref="B16:B17"/>
    <mergeCell ref="C16:C17"/>
    <mergeCell ref="B10:B11"/>
    <mergeCell ref="C10:C11"/>
    <mergeCell ref="B12:B13"/>
    <mergeCell ref="C12:C13"/>
    <mergeCell ref="B8:B9"/>
    <mergeCell ref="C8:C9"/>
    <mergeCell ref="B4:B5"/>
    <mergeCell ref="C4:C5"/>
    <mergeCell ref="B6:B7"/>
    <mergeCell ref="C6:C7"/>
    <mergeCell ref="B2:B3"/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F2:F13 F14:F25</xm:sqref>
        </x14:dataValidation>
        <x14:dataValidation type="list" allowBlank="1" showInputMessage="1" showErrorMessage="1">
          <x14:formula1>
            <xm:f>[1]ValueSelect!#REF!</xm:f>
          </x14:formula1>
          <xm:sqref>E2:E13 E14:E25</xm:sqref>
        </x14:dataValidation>
        <x14:dataValidation type="list" allowBlank="1" showInputMessage="1" showErrorMessage="1">
          <x14:formula1>
            <xm:f>[1]Data!#REF!</xm:f>
          </x14:formula1>
          <xm:sqref>Q2:Q13 Q14:Q25</xm:sqref>
        </x14:dataValidation>
        <x14:dataValidation type="list" allowBlank="1" showInputMessage="1" showErrorMessage="1">
          <x14:formula1>
            <xm:f>[1]Data!#REF!</xm:f>
          </x14:formula1>
          <xm:sqref>W2:W13 W14:W25</xm:sqref>
        </x14:dataValidation>
        <x14:dataValidation type="list" allowBlank="1" showInputMessage="1" showErrorMessage="1">
          <x14:formula1>
            <xm:f>[1]ValueSelect!#REF!</xm:f>
          </x14:formula1>
          <xm:sqref>D2:D13 D14:D25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2025-08-25T11:55:05Z</dcterms:created>
  <dcterms:modified xsi:type="dcterms:W3CDTF">2025-08-25T11:58:01Z</dcterms:modified>
</cp:coreProperties>
</file>