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0916B7E-2B74-4C6E-BB15-EF8428EF91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ADUL">#REF!</definedName>
    <definedName name="APL">#REF!</definedName>
    <definedName name="ART">#REF!</definedName>
    <definedName name="ARTIFICIALFLOWERSPLANTS">#REF!</definedName>
    <definedName name="ARTIFICIALFLOWERSPLANTSA1">[1]!Table1[[#All],[VALENCE]]</definedName>
    <definedName name="ARTIFICIALFLOWERSPLANTSAW2">#REF!</definedName>
    <definedName name="ARTIFICIALFLOWERSPLANTSSILHOUETTE">[1]!Table1[[#All],[QUILT]]</definedName>
    <definedName name="Banner">'[2]Hardline Drop down'!$H$5:$H$9</definedName>
    <definedName name="BASI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EDBATH">[1]!Table1[[#All],[BEDDING]]</definedName>
    <definedName name="BEDBATHSIZE">[1]!Table1[[#All],[FULL/QUEEN]]</definedName>
    <definedName name="BEDBATHTICKETTYPE">[1]!Table1[[#All],[SMALL GUM]]</definedName>
    <definedName name="BEDBATHTICKETYPE">[1]!Table1[[#All],[SMALL GUM]]</definedName>
    <definedName name="BEDDING">[1]!Table1[[#All],[BEDSKIRTS]]</definedName>
    <definedName name="BLANKETSTHROWSA1">[1]!Table1[[#All],[KING]]</definedName>
    <definedName name="BLANKETSTHROWSS">[1]!Table1[[#All],[KING SHAM]]</definedName>
    <definedName name="BLK">#REF!</definedName>
    <definedName name="CANDLEHOLDERS">[1]!Table1[KING]</definedName>
    <definedName name="CANDLES">[1]!Table1[[#All],[BEDSKIRTS]]</definedName>
    <definedName name="CANDLESA1">[1]!Table1[TWIN]</definedName>
    <definedName name="CANDLESA2">[1]!Table1[Column13]</definedName>
    <definedName name="CANDLESETS">[1]!Table1[TWIN]</definedName>
    <definedName name="CANDLESMATERIAL">#REF!</definedName>
    <definedName name="CANDLESMATERIAL\">#REF!</definedName>
    <definedName name="CANDLESPRODUCT">[1]!Table1[[#Headers],[BEDSKIRTS]]</definedName>
    <definedName name="CANDLESSILHOUETTE">[1]!Table1[[#All],[COMFORTER SET]]</definedName>
    <definedName name="CANDLESTICKETTYPE">[1]!Table1[[#All],[LARGE GUM]]</definedName>
    <definedName name="CANDLESTICKETYPE">[1]!Table1[LARGE GUM]</definedName>
    <definedName name="CATEGORY">[1]!Table1[[#All],[BEDDING]]</definedName>
    <definedName name="COMFORTERSBEDDINGSETSA1">[1]!Table1[[#All],[TWIN]]</definedName>
    <definedName name="COMFORTERSBEDDINGSETSS">[1]!Table1[[#All],[COMFORTER SET]]</definedName>
    <definedName name="CURTAINSDRAPESA1">[1]!Table1[[#All],[VALENCE]]</definedName>
    <definedName name="CURTAINSDRAPESS">[1]!Table1[[#All],[OTHER]]</definedName>
    <definedName name="DEC">#REF!</definedName>
    <definedName name="DECOARTIVEACCENTSSILHOUETTE">[1]!Table1[[#All],[DUVETS]]</definedName>
    <definedName name="DECOR">#REF!</definedName>
    <definedName name="DECORA1">[1]!Table1[NOT USED]</definedName>
    <definedName name="DECORATIVEACCENSSILHOUETTE">#REF!</definedName>
    <definedName name="DECORATIVEACCENTS">[1]!Table1[[#All],[THROW PILLOWS]]</definedName>
    <definedName name="DECORATIVEACCENTSA1">[1]!Table1[[#All],[KING]]</definedName>
    <definedName name="DECORATIVEACCENTSA2">#REF!</definedName>
    <definedName name="DECORATIVEACCENTSSILHOUETTE">[1]!Table1[[#All],[DUVETS]]</definedName>
    <definedName name="DECORATIVEPILLOWSCHAIRPADS">[1]!Table1[[#All],[THROW PILLOWS]]</definedName>
    <definedName name="DECORATIVEPILLOWSCHAIRPADSA1">[1]!Table1[[#All],[QUEEN]]</definedName>
    <definedName name="DECORPRODUCT">#REF!</definedName>
    <definedName name="Division1">'[2]Hardline Drop down'!$A$5:$A$16</definedName>
    <definedName name="DUVETCOVERSA1">[1]!Table1[[#All],[EURO]]</definedName>
    <definedName name="DUVETCOVERSS">[1]!Table1[[#All],[DUVETS]]</definedName>
    <definedName name="ESSENTIALOILDIFFUSERS">#REF!</definedName>
    <definedName name="ESSENTIALOILSDIFFUSERS">#REF!</definedName>
    <definedName name="fiscalweeks">#REF!</definedName>
    <definedName name="FRAGRANCEACCESSORIES">[1]!Table1[NOT USED]</definedName>
    <definedName name="FRAGRANCEPLUGINS">[1]!Table1[Column13]</definedName>
    <definedName name="FRAGRANCESPRAYS">#REF!</definedName>
    <definedName name="FRAMES">[1]!Table1[THROW PILLOWS]</definedName>
    <definedName name="FRAMESA1">[1]!Table1[KING]</definedName>
    <definedName name="FRAMESA2">#REF!</definedName>
    <definedName name="FRAMESTICKETTYPE">#REF!</definedName>
    <definedName name="FUR">#REF!</definedName>
    <definedName name="HOMEDECOR">[1]!Table1[[#All],[DECORATIVE PILLOWS &amp; CHAIR PADS]]</definedName>
    <definedName name="HOMEDECORSIZE">[1]!Table1[[#All],[UNKOWN]]</definedName>
    <definedName name="HOMEDECORTICKETTYPE">[1]!Table1[[#All],[LARGE GUM]]</definedName>
    <definedName name="JARCANDLES">#REF!</definedName>
    <definedName name="JARS">#REF!</definedName>
    <definedName name="KIDSBEDDINGA1">[1]!Table1[[#All],[STANDARD]]</definedName>
    <definedName name="KIDSBEDDINGS">[1]!Table1[[#All],[COORDINATING PILLOWS]]</definedName>
    <definedName name="LGT">#REF!</definedName>
    <definedName name="MELTS">#REF!</definedName>
    <definedName name="NOPE">[1]!Table1[[#All],[BEDDING]]</definedName>
    <definedName name="NOTHING">[1]!Table1[[#Headers],[DECORATIVE PILLOWS &amp; CHAIR PADS]]</definedName>
    <definedName name="NOVELTYCANDLES\">#REF!</definedName>
    <definedName name="Office">'[2]Hardline Drop down'!$C$5:$C$21</definedName>
    <definedName name="OTHERCANDLES">#REF!</definedName>
    <definedName name="PET">#REF!</definedName>
    <definedName name="PETB">#REF!</definedName>
    <definedName name="PICTUREFRAMESPHOTOALBUMS">[1]!Table1[[#All],[VALENCES]]</definedName>
    <definedName name="PICTUREFRAMESPHOTOALBUMSA1">[1]!Table1[[#All],[NOT USED]]</definedName>
    <definedName name="PICTUREFRAMESPHOTOALBUMSA2">#REF!</definedName>
    <definedName name="PICTUREFRAMESPHOTOALBUMSSILHOUETTE">[1]!Table1[[#All],[COORDINATING PILLOWS]]</definedName>
    <definedName name="PILLARCANDLES">#REF!</definedName>
    <definedName name="PILLOWSHAMSA1">[1]!Table1[[#All],[CAL KING]]</definedName>
    <definedName name="PILLOWSHAMSS">[1]!Table1[[#All],[STD SHAM]]</definedName>
    <definedName name="PITCTUREFRAMESPHOTOALBUMS">[1]!Table1[[#All],[VALENCES]]</definedName>
    <definedName name="POOP">#REF!</definedName>
    <definedName name="POTPOURRI">#REF!</definedName>
    <definedName name="QUILTSANDCOVERLETSA1">[1]!Table1[[#All],[KING / CAL KING]]</definedName>
    <definedName name="QUILTSANDCOVERLETSS">[1]!Table1[[#All],[QUILT]]</definedName>
    <definedName name="RUG">#REF!</definedName>
    <definedName name="Season">'[2]Hardline Drop down'!$D$5:$D$15</definedName>
    <definedName name="SHEETSA1">[1]!Table1[[#All],[KING PC]]</definedName>
    <definedName name="SHEETSS">[1]!Table1[[#All],[BEDDING SETS]]</definedName>
    <definedName name="SHET">#REF!</definedName>
    <definedName name="THROWPILLOWSA1">[1]!Table1[[#All],[NOT USED]]</definedName>
    <definedName name="THROWPILLOWSS">[1]!Table1[[#All],[DEC PILLOW ]]</definedName>
    <definedName name="THROWSPILLOWSA1">[1]!Table1[[#All],[NOT USED]]</definedName>
    <definedName name="TOWL">#REF!</definedName>
    <definedName name="TransitCalendar">#REF!</definedName>
    <definedName name="TransitOTBWeeks">#REF!</definedName>
    <definedName name="Upload">'[2]Hardline Drop down'!$E$5</definedName>
    <definedName name="VALENCESA1">[1]!Table1[[#All],[PANEL]]</definedName>
    <definedName name="VALENCESS">[1]!Table1[[#All],[N/A]]</definedName>
    <definedName name="VASE">#REF!</definedName>
    <definedName name="VendorType">'[2]Hardline Drop down'!$F$5:$F$8</definedName>
    <definedName name="VOTIVETEALIGHTCANDLES">#REF!</definedName>
    <definedName name="WALLDECOR">[1]!Table1[VALENCES]</definedName>
    <definedName name="WALLDECORA1">#REF!</definedName>
    <definedName name="WALLDECORA2">#REF!</definedName>
    <definedName name="WALLDECORSILHOUETTE">[1]!Table1[[#All],[BEDDING SETS]]</definedName>
    <definedName name="WAXMELTSTARTS">#REF!</definedName>
    <definedName name="WAXMELTWARMERS">#REF!</definedName>
    <definedName name="WIN">#REF!</definedName>
    <definedName name="WINDOWTREATMENTS">[1]!Table1[[#All],[VALENCES]]</definedName>
    <definedName name="WREATH">#REF!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5" l="1"/>
  <c r="AH4" i="5"/>
  <c r="T4" i="5"/>
  <c r="T5" i="5"/>
  <c r="BF5" i="5" l="1"/>
  <c r="AZ5" i="5"/>
  <c r="AV5" i="5"/>
  <c r="AS5" i="5"/>
  <c r="AP5" i="5"/>
  <c r="AN5" i="5"/>
  <c r="AL5" i="5"/>
  <c r="AI5" i="5"/>
  <c r="AC5" i="5"/>
  <c r="AD5" i="5" s="1"/>
  <c r="AF5" i="5" s="1"/>
  <c r="BF4" i="5"/>
  <c r="AZ4" i="5"/>
  <c r="AV4" i="5"/>
  <c r="AS4" i="5"/>
  <c r="AP4" i="5"/>
  <c r="AN4" i="5"/>
  <c r="AL4" i="5"/>
  <c r="AI4" i="5"/>
  <c r="AC4" i="5"/>
  <c r="AD4" i="5" s="1"/>
  <c r="AF4" i="5" s="1"/>
  <c r="BF3" i="5"/>
  <c r="AZ3" i="5"/>
  <c r="AV3" i="5"/>
  <c r="AS3" i="5"/>
  <c r="AP3" i="5"/>
  <c r="AN3" i="5"/>
  <c r="AL3" i="5"/>
  <c r="AI3" i="5"/>
  <c r="AC3" i="5"/>
  <c r="AD3" i="5" s="1"/>
  <c r="AF3" i="5" s="1"/>
  <c r="BF2" i="5"/>
  <c r="AZ2" i="5"/>
  <c r="AV2" i="5"/>
  <c r="AS2" i="5"/>
  <c r="AP2" i="5"/>
  <c r="AN2" i="5"/>
  <c r="AL2" i="5"/>
  <c r="AI2" i="5"/>
  <c r="AC2" i="5"/>
  <c r="AD2" i="5" s="1"/>
  <c r="AF2" i="5" s="1"/>
  <c r="AJ5" i="5" l="1"/>
  <c r="AJ3" i="5"/>
  <c r="AJ2" i="5"/>
  <c r="AW4" i="5"/>
  <c r="AJ4" i="5"/>
  <c r="AW5" i="5"/>
  <c r="AW2" i="5"/>
  <c r="AW3" i="5"/>
  <c r="AX5" i="5" l="1"/>
  <c r="AY5" i="5" s="1"/>
  <c r="BE5" i="5" s="1"/>
  <c r="AX3" i="5"/>
  <c r="AY3" i="5" s="1"/>
  <c r="BE3" i="5" s="1"/>
  <c r="AX2" i="5"/>
  <c r="AY2" i="5" s="1"/>
  <c r="BE2" i="5" s="1"/>
  <c r="AX4" i="5"/>
  <c r="AY4" i="5" s="1"/>
  <c r="BE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<sst xmlns="http://schemas.openxmlformats.org/spreadsheetml/2006/main" count="114" uniqueCount="81">
  <si>
    <t>Brand</t>
  </si>
  <si>
    <t>Package Type</t>
  </si>
  <si>
    <t>Licensor</t>
  </si>
  <si>
    <t>Normal</t>
  </si>
  <si>
    <t>Crown and Ivy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</si>
  <si>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</si>
  <si>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</si>
  <si>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</si>
  <si>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</si>
  <si>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</si>
  <si>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</si>
  <si>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</si>
  <si>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</si>
  <si>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</si>
  <si>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</si>
  <si>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</si>
  <si>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</si>
  <si>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</si>
  <si>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</si>
  <si>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</si>
  <si>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</si>
  <si>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</si>
  <si>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</si>
  <si>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</si>
  <si>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</si>
  <si>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</si>
  <si>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</si>
  <si>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</si>
  <si>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</si>
  <si>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</si>
  <si>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</si>
  <si>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</si>
  <si>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</si>
  <si>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</si>
  <si>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</si>
  <si>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</si>
  <si>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</si>
  <si>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</si>
  <si>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</si>
  <si>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</si>
  <si>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</si>
  <si>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</si>
  <si>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</si>
  <si>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</si>
  <si>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</si>
  <si>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</si>
  <si>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</si>
  <si>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</si>
  <si>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</si>
  <si>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</si>
  <si>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</si>
  <si>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</si>
  <si>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</si>
  <si>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</si>
  <si>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</si>
  <si>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</si>
  <si>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</si>
  <si>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</si>
  <si>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</si>
  <si>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</si>
  <si>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</si>
  <si>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</si>
  <si>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</si>
  <si>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Q: 90"W x 90"L / 20"W x 26+2.5"L(2)</t>
    <phoneticPr fontId="9" type="noConversion"/>
  </si>
  <si>
    <t>K: 104"W x 92"L / 20"W x 36+2.5"L(2)</t>
    <phoneticPr fontId="9" type="noConversion"/>
  </si>
  <si>
    <t>Blue/White</t>
    <phoneticPr fontId="9" type="noConversion"/>
  </si>
  <si>
    <t xml:space="preserve">9404.40.9022 </t>
    <phoneticPr fontId="9" type="noConversion"/>
  </si>
  <si>
    <t>6302.32.1060</t>
    <phoneticPr fontId="9" type="noConversion"/>
  </si>
  <si>
    <t xml:space="preserve">Private Brand </t>
    <phoneticPr fontId="9" type="noConversion"/>
  </si>
  <si>
    <t>Marketing Coop</t>
    <phoneticPr fontId="9" type="noConversion"/>
  </si>
  <si>
    <t>Stripe Ruffle Comforter Set</t>
  </si>
  <si>
    <t>Stripe Ruffle Duvet Set</t>
  </si>
  <si>
    <t>Comforter Set</t>
  </si>
  <si>
    <t>Duvet Set</t>
  </si>
  <si>
    <t>Face:100% Polyeseter slub woven stripe with ruffle around 3 edges,  Back:  100% Polyester 85gsm solid MF,                                           Filling: 200gsm polyfill</t>
  </si>
  <si>
    <t xml:space="preserve">Face:100% Polyeseter slub woven stripe with ruffle around 3 edges,  Back:  100% Polyester 85gsm solid MF,            </t>
  </si>
  <si>
    <t xml:space="preserve">100% polyester slub woven stripe </t>
  </si>
  <si>
    <t>BK10-3994</t>
  </si>
  <si>
    <t>BK10-3993</t>
  </si>
  <si>
    <t>BK12-3995</t>
  </si>
  <si>
    <t>BK12-3996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</si>
</sst>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10" fillId="0" borderId="0" applyNumberForma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0" fontId="3" fillId="0" borderId="1" xfId="0" applyFont="1" applyBorder="1" applyAlignment="1">
      <alignment wrapText="1"/>
    </xf>
    <xf numFmtId="0" fontId="4" fillId="9" borderId="1" xfId="0" applyFont="1" applyFill="1" applyBorder="1"/>
  </cellXfs>
  <cellStyles count="10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Percent 2" xfId="5" xr:uid="{55F1ADEC-5EEC-4DC4-A0F8-0707E953E32C}"/>
    <cellStyle name="Style 1" xfId="3" xr:uid="{F4609D05-B161-47A5-8040-F8D4BA086F06}"/>
    <cellStyle name="常规" xfId="0" builtinId="0"/>
    <cellStyle name="常规 2" xfId="7" xr:uid="{34DAD8A3-F9DA-4CEB-A241-D39B1A3A1110}"/>
    <cellStyle name="常规 3" xfId="9" xr:uid="{0E077D7C-8395-4C63-A697-8D256A1290A6}"/>
    <cellStyle name="超链接 2" xfId="8" xr:uid="{404672DF-64CB-433D-8BBC-6D8E340BCD3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microsoft.com/office/2022/10/relationships/richValueRel" Target="richData/richValueRel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alcChain" Target="calcChain.xml"/><Relationship Id="rId5" Type="http://schemas.openxmlformats.org/officeDocument/2006/relationships/styles" Target="styles.xml"/><Relationship Id="rId10" Type="http://schemas.microsoft.com/office/2017/06/relationships/rdRichValueTypes" Target="richData/rdRichValueTyp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inhas\AppData\Local\Microsoft\Windows\INetCache\Content.Outlook\VJ2E5VPJ\FA20%20BIG%20ONE%20JERSE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F5"/>
  <sheetViews>
    <sheetView tabSelected="1" workbookViewId="0">
      <selection activeCell="O2" sqref="O2:O5"/>
    </sheetView>
  </sheetViews>
  <sheetFormatPr defaultColWidth="9.140625" defaultRowHeight="15"/>
  <cols>
    <col min="1" max="1" width="10.140625" style="3" customWidth="1"/>
    <col min="2" max="2" width="7.140625" style="2" customWidth="1"/>
    <col min="3" max="3" width="8.42578125" style="2" customWidth="1"/>
    <col min="4" max="4" width="13.42578125" style="2" customWidth="1"/>
    <col min="5" max="5" width="9.28515625" style="2" customWidth="1"/>
    <col min="6" max="6" width="18.140625" style="2" customWidth="1"/>
    <col min="7" max="7" width="9.140625" style="2" customWidth="1"/>
    <col min="8" max="8" width="11.140625" style="2" customWidth="1"/>
    <col min="9" max="9" width="11.5703125" style="2" customWidth="1"/>
    <col min="10" max="10" width="25.28515625" style="2" customWidth="1"/>
    <col min="11" max="11" width="18.42578125" style="53" customWidth="1"/>
    <col min="12" max="12" width="12.7109375" style="2" customWidth="1"/>
    <col min="13" max="13" width="13.42578125" style="2" customWidth="1"/>
    <col min="14" max="14" width="6.140625" style="2" customWidth="1"/>
    <col min="15" max="15" width="6.8554687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2" customWidth="1"/>
    <col min="44" max="44" width="9.5703125" style="8" customWidth="1"/>
    <col min="45" max="45" width="6.42578125" style="6" customWidth="1"/>
    <col min="46" max="46" width="9.5703125" style="6" customWidth="1"/>
    <col min="47" max="47" width="8.28515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8" customWidth="1"/>
    <col min="53" max="53" width="12.140625" style="6" customWidth="1"/>
    <col min="54" max="54" width="9.140625" style="2" customWidth="1"/>
    <col min="55" max="56" width="9.140625" style="2"/>
    <col min="57" max="58" width="11.28515625" style="6" customWidth="1"/>
    <col min="59" max="16384" width="9.140625" style="2"/>
  </cols>
  <sheetData>
    <row r="1" spans="1:58" ht="68.099999999999994" customHeight="1">
      <c r="A1" s="11" t="s">
        <v>6</v>
      </c>
      <c r="B1" s="11" t="s">
        <v>7</v>
      </c>
      <c r="C1" s="44" t="s">
        <v>8</v>
      </c>
      <c r="D1" s="45" t="s">
        <v>0</v>
      </c>
      <c r="E1" s="45" t="s">
        <v>2</v>
      </c>
      <c r="F1" s="13" t="s">
        <v>57</v>
      </c>
      <c r="G1" s="44" t="s">
        <v>9</v>
      </c>
      <c r="H1" s="12" t="s">
        <v>10</v>
      </c>
      <c r="I1" s="43" t="s">
        <v>59</v>
      </c>
      <c r="J1" s="12" t="s">
        <v>11</v>
      </c>
      <c r="K1" s="43" t="s">
        <v>62</v>
      </c>
      <c r="L1" s="12" t="s">
        <v>12</v>
      </c>
      <c r="M1" s="12" t="s">
        <v>13</v>
      </c>
      <c r="N1" s="44" t="s">
        <v>14</v>
      </c>
      <c r="O1" s="44" t="s">
        <v>15</v>
      </c>
      <c r="P1" s="44" t="s">
        <v>16</v>
      </c>
      <c r="Q1" s="43" t="s">
        <v>60</v>
      </c>
      <c r="R1" s="14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19" t="s">
        <v>1</v>
      </c>
      <c r="X1" s="47" t="s">
        <v>22</v>
      </c>
      <c r="Y1" s="47" t="s">
        <v>23</v>
      </c>
      <c r="Z1" s="47" t="s">
        <v>24</v>
      </c>
      <c r="AA1" s="20" t="s">
        <v>25</v>
      </c>
      <c r="AB1" s="21" t="s">
        <v>26</v>
      </c>
      <c r="AC1" s="51" t="s">
        <v>27</v>
      </c>
      <c r="AD1" s="22" t="s">
        <v>28</v>
      </c>
      <c r="AE1" s="11" t="s">
        <v>29</v>
      </c>
      <c r="AF1" s="23" t="s">
        <v>30</v>
      </c>
      <c r="AG1" s="11" t="s">
        <v>31</v>
      </c>
      <c r="AH1" s="24" t="s">
        <v>32</v>
      </c>
      <c r="AI1" s="25" t="s">
        <v>33</v>
      </c>
      <c r="AJ1" s="23" t="s">
        <v>34</v>
      </c>
      <c r="AK1" s="24" t="s">
        <v>35</v>
      </c>
      <c r="AL1" s="23" t="s">
        <v>36</v>
      </c>
      <c r="AM1" s="24" t="s">
        <v>37</v>
      </c>
      <c r="AN1" s="23" t="s">
        <v>38</v>
      </c>
      <c r="AO1" s="24" t="s">
        <v>39</v>
      </c>
      <c r="AP1" s="23" t="s">
        <v>40</v>
      </c>
      <c r="AQ1" s="19" t="s">
        <v>41</v>
      </c>
      <c r="AR1" s="24" t="s">
        <v>42</v>
      </c>
      <c r="AS1" s="23" t="s">
        <v>43</v>
      </c>
      <c r="AT1" s="26" t="s">
        <v>44</v>
      </c>
      <c r="AU1" s="49" t="s">
        <v>45</v>
      </c>
      <c r="AV1" s="23" t="s">
        <v>46</v>
      </c>
      <c r="AW1" s="23" t="s">
        <v>47</v>
      </c>
      <c r="AX1" s="27" t="s">
        <v>48</v>
      </c>
      <c r="AY1" s="28" t="s">
        <v>49</v>
      </c>
      <c r="AZ1" s="27" t="s">
        <v>50</v>
      </c>
      <c r="BA1" s="29" t="s">
        <v>51</v>
      </c>
      <c r="BB1" s="30" t="s">
        <v>52</v>
      </c>
      <c r="BC1" s="30" t="s">
        <v>53</v>
      </c>
      <c r="BD1" s="11" t="s">
        <v>54</v>
      </c>
      <c r="BE1" s="31" t="s">
        <v>55</v>
      </c>
      <c r="BF1" s="31" t="s">
        <v>56</v>
      </c>
    </row>
    <row r="2" spans="1:58" ht="93.75" customHeight="1">
      <c r="A2" s="32">
        <v>1</v>
      </c>
      <c r="B2" s="1" t="e" vm="1">
        <v>#VALUE!</v>
      </c>
      <c r="C2" s="1"/>
      <c r="D2" s="1" t="s">
        <v>4</v>
      </c>
      <c r="E2" s="1"/>
      <c r="F2" s="1" t="s">
        <v>61</v>
      </c>
      <c r="G2" s="1"/>
      <c r="H2" s="55" t="s">
        <v>70</v>
      </c>
      <c r="I2" s="55" t="s">
        <v>72</v>
      </c>
      <c r="J2" s="55" t="s">
        <v>74</v>
      </c>
      <c r="K2" s="54" t="s">
        <v>76</v>
      </c>
      <c r="L2" s="55" t="s">
        <v>63</v>
      </c>
      <c r="M2" s="55" t="s">
        <v>65</v>
      </c>
      <c r="N2" s="1"/>
      <c r="O2" s="56" t="s">
        <v>78</v>
      </c>
      <c r="P2" s="1"/>
      <c r="Q2" s="1" t="s">
        <v>58</v>
      </c>
      <c r="R2" s="33"/>
      <c r="S2" s="34"/>
      <c r="T2" s="35"/>
      <c r="U2" s="36">
        <v>16.32</v>
      </c>
      <c r="V2" s="10"/>
      <c r="W2" s="1" t="s">
        <v>3</v>
      </c>
      <c r="X2" s="48">
        <v>54</v>
      </c>
      <c r="Y2" s="48">
        <v>53</v>
      </c>
      <c r="Z2" s="48">
        <v>22</v>
      </c>
      <c r="AA2" s="34">
        <v>2</v>
      </c>
      <c r="AB2" s="37">
        <v>1</v>
      </c>
      <c r="AC2" s="52">
        <f>IF(X2="","",X2*Y2*Z2/1000000)</f>
        <v>6.3E-2</v>
      </c>
      <c r="AD2" s="38">
        <f>IF(AB2="","",65/AC2*AB2)</f>
        <v>1032</v>
      </c>
      <c r="AE2" s="1">
        <v>3800</v>
      </c>
      <c r="AF2" s="39">
        <f>IF(ISERROR(AE2/AD2),"",AE2/AD2)</f>
        <v>3.68</v>
      </c>
      <c r="AG2" s="55" t="s">
        <v>66</v>
      </c>
      <c r="AH2" s="40">
        <v>0.42799999999999999</v>
      </c>
      <c r="AI2" s="39">
        <f>IF(ISERROR(U2*AH2),"",U2*AH2)</f>
        <v>6.98</v>
      </c>
      <c r="AJ2" s="39">
        <f t="shared" ref="AJ2:AJ5" si="0">IF(ISERROR(U2+AF2+AI2),"",U2+AF2+AI2)</f>
        <v>26.98</v>
      </c>
      <c r="AK2" s="40">
        <v>0.02</v>
      </c>
      <c r="AL2" s="39">
        <f>IF(ISERROR(BA2*AK2),"",BA2*AK2)</f>
        <v>1</v>
      </c>
      <c r="AM2" s="40"/>
      <c r="AN2" s="39">
        <f>IF(ISERROR(BA2*AM2),"",BA2*AM2)</f>
        <v>0</v>
      </c>
      <c r="AO2" s="40">
        <v>0.1</v>
      </c>
      <c r="AP2" s="39">
        <f>IF(ISERROR(BA2*AO2),"",BA2*AO2)</f>
        <v>5</v>
      </c>
      <c r="AQ2" s="55" t="s">
        <v>68</v>
      </c>
      <c r="AR2" s="40">
        <v>0.05</v>
      </c>
      <c r="AS2" s="39">
        <f>IF(ISERROR(BA2*AR2),"",BA2*AR2)</f>
        <v>2.5</v>
      </c>
      <c r="AT2" s="55" t="s">
        <v>69</v>
      </c>
      <c r="AU2" s="40">
        <v>0.05</v>
      </c>
      <c r="AV2" s="41">
        <f>IF(ISERROR(BA2*AU2),"",BA2*AU2)</f>
        <v>2.5</v>
      </c>
      <c r="AW2" s="39">
        <f>IF(ISERROR(AL2+AN2+AP2+AS2+AV2),"",AL2+AN2+AP2+AS2+AV2)</f>
        <v>11</v>
      </c>
      <c r="AX2" s="39">
        <f t="shared" ref="AX2:AX5" si="1">IF(ISERROR(AJ2+AW2),"",AJ2+AW2)</f>
        <v>37.979999999999997</v>
      </c>
      <c r="AY2" s="42">
        <f>IF(ISERROR((BA2-AX2)/BA2),"",(BA2-AX2)/BA2)</f>
        <v>0.2404</v>
      </c>
      <c r="AZ2" s="39">
        <f t="shared" ref="AZ2:AZ5" si="2">IF(ISERROR(BB2*(1-BC2)),"",BB2*(1-BC2))</f>
        <v>50</v>
      </c>
      <c r="BA2" s="10">
        <v>50</v>
      </c>
      <c r="BB2" s="10">
        <v>200</v>
      </c>
      <c r="BC2" s="40">
        <v>0.75</v>
      </c>
      <c r="BD2" s="9">
        <v>564</v>
      </c>
      <c r="BE2" s="39">
        <f>IF(ISERROR(AY2*BD2),"",AX2*BD2)</f>
        <v>21420.720000000001</v>
      </c>
      <c r="BF2" s="39">
        <f>IF(ISERROR(BA2*BD2),"",BA2*BD2)</f>
        <v>28200</v>
      </c>
    </row>
    <row r="3" spans="1:58" ht="93.75" customHeight="1">
      <c r="A3" s="32">
        <v>2</v>
      </c>
      <c r="B3" s="1"/>
      <c r="C3" s="1"/>
      <c r="D3" s="1" t="s">
        <v>4</v>
      </c>
      <c r="E3" s="1"/>
      <c r="F3" s="1" t="s">
        <v>61</v>
      </c>
      <c r="G3" s="1"/>
      <c r="H3" s="55" t="s">
        <v>70</v>
      </c>
      <c r="I3" s="55" t="s">
        <v>72</v>
      </c>
      <c r="J3" s="55" t="s">
        <v>74</v>
      </c>
      <c r="K3" s="54" t="s">
        <v>76</v>
      </c>
      <c r="L3" s="55" t="s">
        <v>64</v>
      </c>
      <c r="M3" s="55" t="s">
        <v>65</v>
      </c>
      <c r="N3" s="1"/>
      <c r="O3" s="56" t="s">
        <v>77</v>
      </c>
      <c r="P3" s="1"/>
      <c r="Q3" s="1" t="s">
        <v>58</v>
      </c>
      <c r="R3" s="33"/>
      <c r="S3" s="34"/>
      <c r="T3" s="35"/>
      <c r="U3" s="36">
        <v>17.53</v>
      </c>
      <c r="V3" s="10"/>
      <c r="W3" s="1" t="s">
        <v>3</v>
      </c>
      <c r="X3" s="48">
        <v>54</v>
      </c>
      <c r="Y3" s="48">
        <v>53</v>
      </c>
      <c r="Z3" s="48">
        <v>24</v>
      </c>
      <c r="AA3" s="34">
        <v>2</v>
      </c>
      <c r="AB3" s="9">
        <v>1</v>
      </c>
      <c r="AC3" s="52">
        <f t="shared" ref="AC3:AC5" si="3">IF(X3="","",X3*Y3*Z3/1000000)</f>
        <v>6.9000000000000006E-2</v>
      </c>
      <c r="AD3" s="38">
        <f t="shared" ref="AD3:AD5" si="4">IF(AB3="","",65/AC3*AB3)</f>
        <v>942</v>
      </c>
      <c r="AE3" s="1">
        <v>3800</v>
      </c>
      <c r="AF3" s="39">
        <f t="shared" ref="AF3:AF5" si="5">IF(ISERROR(AE3/AD3),"",AE3/AD3)</f>
        <v>4.03</v>
      </c>
      <c r="AG3" s="55" t="s">
        <v>66</v>
      </c>
      <c r="AH3" s="40">
        <v>0.42799999999999999</v>
      </c>
      <c r="AI3" s="39">
        <f>IF(ISERROR(U3*AH3),"",U3*AH3)</f>
        <v>7.5</v>
      </c>
      <c r="AJ3" s="39">
        <f t="shared" si="0"/>
        <v>29.06</v>
      </c>
      <c r="AK3" s="40">
        <v>0.02</v>
      </c>
      <c r="AL3" s="39">
        <f t="shared" ref="AL3:AL5" si="6">IF(ISERROR(BA3*AK3),"",BA3*AK3)</f>
        <v>1.1000000000000001</v>
      </c>
      <c r="AM3" s="40"/>
      <c r="AN3" s="39">
        <f t="shared" ref="AN3:AN5" si="7">IF(ISERROR(BA3*AM3),"",BA3*AM3)</f>
        <v>0</v>
      </c>
      <c r="AO3" s="40">
        <v>0.1</v>
      </c>
      <c r="AP3" s="39">
        <f t="shared" ref="AP3:AP5" si="8">IF(ISERROR(BA3*AO3),"",BA3*AO3)</f>
        <v>5.5</v>
      </c>
      <c r="AQ3" s="55" t="s">
        <v>68</v>
      </c>
      <c r="AR3" s="40">
        <v>0.05</v>
      </c>
      <c r="AS3" s="39">
        <f t="shared" ref="AS3:AS5" si="9">IF(ISERROR(BA3*AR3),"",BA3*AR3)</f>
        <v>2.75</v>
      </c>
      <c r="AT3" s="55" t="s">
        <v>69</v>
      </c>
      <c r="AU3" s="40">
        <v>0.05</v>
      </c>
      <c r="AV3" s="41">
        <f t="shared" ref="AV3:AV5" si="10">IF(ISERROR(BA3*AU3),"",BA3*AU3)</f>
        <v>2.75</v>
      </c>
      <c r="AW3" s="39">
        <f t="shared" ref="AW3:AW5" si="11">IF(ISERROR(AL3+AN3+AP3+AS3+AV3),"",AL3+AN3+AP3+AS3+AV3)</f>
        <v>12.1</v>
      </c>
      <c r="AX3" s="39">
        <f t="shared" si="1"/>
        <v>41.16</v>
      </c>
      <c r="AY3" s="42">
        <f t="shared" ref="AY3:AY5" si="12">IF(ISERROR((BA3-AX3)/BA3),"",(BA3-AX3)/BA3)</f>
        <v>0.25159999999999999</v>
      </c>
      <c r="AZ3" s="39">
        <f t="shared" si="2"/>
        <v>55</v>
      </c>
      <c r="BA3" s="10">
        <v>55</v>
      </c>
      <c r="BB3" s="10">
        <v>220</v>
      </c>
      <c r="BC3" s="40">
        <v>0.75</v>
      </c>
      <c r="BD3" s="9">
        <v>610</v>
      </c>
      <c r="BE3" s="39">
        <f t="shared" ref="BE3:BE5" si="13">IF(ISERROR(AY3*BD3),"",AX3*BD3)</f>
        <v>25107.599999999999</v>
      </c>
      <c r="BF3" s="39">
        <f t="shared" ref="BF3:BF5" si="14">IF(ISERROR(BA3*BD3),"",BA3*BD3)</f>
        <v>33550</v>
      </c>
    </row>
    <row r="4" spans="1:58" ht="79.5" customHeight="1">
      <c r="A4" s="32">
        <v>3</v>
      </c>
      <c r="B4" s="1"/>
      <c r="C4" s="1"/>
      <c r="D4" s="1" t="s">
        <v>4</v>
      </c>
      <c r="E4" s="1"/>
      <c r="F4" s="1" t="s">
        <v>5</v>
      </c>
      <c r="G4" s="1"/>
      <c r="H4" s="55" t="s">
        <v>71</v>
      </c>
      <c r="I4" s="55" t="s">
        <v>73</v>
      </c>
      <c r="J4" s="55" t="s">
        <v>75</v>
      </c>
      <c r="K4" s="54" t="s">
        <v>76</v>
      </c>
      <c r="L4" s="55" t="s">
        <v>63</v>
      </c>
      <c r="M4" s="55" t="s">
        <v>65</v>
      </c>
      <c r="N4" s="1"/>
      <c r="O4" s="1" t="s">
        <v>79</v>
      </c>
      <c r="P4" s="1"/>
      <c r="Q4" s="1" t="s">
        <v>58</v>
      </c>
      <c r="R4" s="33"/>
      <c r="S4" s="34"/>
      <c r="T4" s="35" t="str">
        <f t="shared" ref="T4:T5" si="15">IF(ISERROR(R4/S4),"",R4/S4)</f>
        <v/>
      </c>
      <c r="U4" s="36">
        <v>12.72</v>
      </c>
      <c r="V4" s="10"/>
      <c r="W4" s="1" t="s">
        <v>3</v>
      </c>
      <c r="X4" s="48">
        <v>36</v>
      </c>
      <c r="Y4" s="48">
        <v>42</v>
      </c>
      <c r="Z4" s="48">
        <v>18</v>
      </c>
      <c r="AA4" s="34">
        <v>2</v>
      </c>
      <c r="AB4" s="9">
        <v>2</v>
      </c>
      <c r="AC4" s="52">
        <f t="shared" si="3"/>
        <v>2.7E-2</v>
      </c>
      <c r="AD4" s="38">
        <f t="shared" si="4"/>
        <v>4815</v>
      </c>
      <c r="AE4" s="1">
        <v>3800</v>
      </c>
      <c r="AF4" s="39">
        <f t="shared" si="5"/>
        <v>0.79</v>
      </c>
      <c r="AG4" s="55" t="s">
        <v>67</v>
      </c>
      <c r="AH4" s="40">
        <f>14.9%+30%</f>
        <v>0.44900000000000001</v>
      </c>
      <c r="AI4" s="39">
        <f t="shared" ref="AI4:AI5" si="16">IF(ISERROR(U4*AH4),"",U4*AH4)</f>
        <v>5.71</v>
      </c>
      <c r="AJ4" s="39">
        <f t="shared" si="0"/>
        <v>19.22</v>
      </c>
      <c r="AK4" s="40">
        <v>0.02</v>
      </c>
      <c r="AL4" s="39">
        <f t="shared" si="6"/>
        <v>0.8</v>
      </c>
      <c r="AM4" s="40"/>
      <c r="AN4" s="39">
        <f t="shared" si="7"/>
        <v>0</v>
      </c>
      <c r="AO4" s="40">
        <v>0.1</v>
      </c>
      <c r="AP4" s="39">
        <f t="shared" si="8"/>
        <v>4</v>
      </c>
      <c r="AQ4" s="55" t="s">
        <v>68</v>
      </c>
      <c r="AR4" s="40">
        <v>0.05</v>
      </c>
      <c r="AS4" s="39">
        <f t="shared" si="9"/>
        <v>2</v>
      </c>
      <c r="AT4" s="55" t="s">
        <v>69</v>
      </c>
      <c r="AU4" s="40">
        <v>0.05</v>
      </c>
      <c r="AV4" s="41">
        <f t="shared" si="10"/>
        <v>2</v>
      </c>
      <c r="AW4" s="39">
        <f t="shared" si="11"/>
        <v>8.8000000000000007</v>
      </c>
      <c r="AX4" s="39">
        <f t="shared" si="1"/>
        <v>28.02</v>
      </c>
      <c r="AY4" s="42">
        <f t="shared" si="12"/>
        <v>0.29949999999999999</v>
      </c>
      <c r="AZ4" s="39">
        <f t="shared" si="2"/>
        <v>40</v>
      </c>
      <c r="BA4" s="10">
        <v>40</v>
      </c>
      <c r="BB4" s="10">
        <v>160</v>
      </c>
      <c r="BC4" s="40">
        <v>0.75</v>
      </c>
      <c r="BD4" s="9">
        <v>208</v>
      </c>
      <c r="BE4" s="39">
        <f t="shared" si="13"/>
        <v>5828.16</v>
      </c>
      <c r="BF4" s="39">
        <f t="shared" si="14"/>
        <v>8320</v>
      </c>
    </row>
    <row r="5" spans="1:58" ht="79.5" customHeight="1">
      <c r="A5" s="32">
        <v>4</v>
      </c>
      <c r="B5" s="1"/>
      <c r="C5" s="1"/>
      <c r="D5" s="1" t="s">
        <v>4</v>
      </c>
      <c r="E5" s="1"/>
      <c r="F5" s="1" t="s">
        <v>5</v>
      </c>
      <c r="G5" s="1"/>
      <c r="H5" s="55" t="s">
        <v>71</v>
      </c>
      <c r="I5" s="55" t="s">
        <v>73</v>
      </c>
      <c r="J5" s="55" t="s">
        <v>75</v>
      </c>
      <c r="K5" s="54" t="s">
        <v>76</v>
      </c>
      <c r="L5" s="55" t="s">
        <v>64</v>
      </c>
      <c r="M5" s="55" t="s">
        <v>65</v>
      </c>
      <c r="N5" s="1"/>
      <c r="O5" s="1" t="s">
        <v>80</v>
      </c>
      <c r="P5" s="1"/>
      <c r="Q5" s="1" t="s">
        <v>58</v>
      </c>
      <c r="R5" s="33"/>
      <c r="S5" s="34"/>
      <c r="T5" s="35" t="str">
        <f t="shared" si="15"/>
        <v/>
      </c>
      <c r="U5" s="36">
        <v>13.58</v>
      </c>
      <c r="V5" s="10"/>
      <c r="W5" s="1" t="s">
        <v>3</v>
      </c>
      <c r="X5" s="48">
        <v>36</v>
      </c>
      <c r="Y5" s="48">
        <v>42</v>
      </c>
      <c r="Z5" s="48">
        <v>22</v>
      </c>
      <c r="AA5" s="34">
        <v>2</v>
      </c>
      <c r="AB5" s="9">
        <v>2</v>
      </c>
      <c r="AC5" s="52">
        <f t="shared" si="3"/>
        <v>3.3000000000000002E-2</v>
      </c>
      <c r="AD5" s="38">
        <f t="shared" si="4"/>
        <v>3939</v>
      </c>
      <c r="AE5" s="1">
        <v>3800</v>
      </c>
      <c r="AF5" s="39">
        <f t="shared" si="5"/>
        <v>0.96</v>
      </c>
      <c r="AG5" s="55" t="s">
        <v>67</v>
      </c>
      <c r="AH5" s="40">
        <f>14.9%+30%</f>
        <v>0.44900000000000001</v>
      </c>
      <c r="AI5" s="39">
        <f t="shared" si="16"/>
        <v>6.1</v>
      </c>
      <c r="AJ5" s="39">
        <f t="shared" si="0"/>
        <v>20.64</v>
      </c>
      <c r="AK5" s="40">
        <v>0.02</v>
      </c>
      <c r="AL5" s="39">
        <f t="shared" si="6"/>
        <v>0.9</v>
      </c>
      <c r="AM5" s="40"/>
      <c r="AN5" s="39">
        <f t="shared" si="7"/>
        <v>0</v>
      </c>
      <c r="AO5" s="40">
        <v>0.1</v>
      </c>
      <c r="AP5" s="39">
        <f t="shared" si="8"/>
        <v>4.5</v>
      </c>
      <c r="AQ5" s="55" t="s">
        <v>68</v>
      </c>
      <c r="AR5" s="40">
        <v>0.05</v>
      </c>
      <c r="AS5" s="39">
        <f t="shared" si="9"/>
        <v>2.25</v>
      </c>
      <c r="AT5" s="55" t="s">
        <v>69</v>
      </c>
      <c r="AU5" s="40">
        <v>0.05</v>
      </c>
      <c r="AV5" s="41">
        <f t="shared" si="10"/>
        <v>2.25</v>
      </c>
      <c r="AW5" s="39">
        <f t="shared" si="11"/>
        <v>9.9</v>
      </c>
      <c r="AX5" s="39">
        <f t="shared" si="1"/>
        <v>30.54</v>
      </c>
      <c r="AY5" s="42">
        <f t="shared" si="12"/>
        <v>0.32129999999999997</v>
      </c>
      <c r="AZ5" s="39">
        <f t="shared" si="2"/>
        <v>45</v>
      </c>
      <c r="BA5" s="10">
        <v>45</v>
      </c>
      <c r="BB5" s="10">
        <v>180</v>
      </c>
      <c r="BC5" s="40">
        <v>0.75</v>
      </c>
      <c r="BD5" s="9">
        <v>208</v>
      </c>
      <c r="BE5" s="39">
        <f t="shared" si="13"/>
        <v>6352.32</v>
      </c>
      <c r="BF5" s="39">
        <f t="shared" si="14"/>
        <v>9360</v>
      </c>
    </row>
  </sheetData>
  <sheetProtection insertRows="0" deleteRows="0" sort="0"/>
  <protectedRanges>
    <protectedRange sqref="BB2:BD5 L6:BA250 L2:AS5 A2:J250 AW2:AZ5" name="Range1"/>
    <protectedRange sqref="AV2:AV5" name="Range1_1"/>
    <protectedRange sqref="K2:K250" name="Range1_2"/>
  </protectedRanges>
  <phoneticPr fontId="9" type="noConversion"/>
  <dataValidations count="1">
    <dataValidation type="list" allowBlank="1" showInputMessage="1" showErrorMessage="1" sqref="D2:F5 Q2:Q5 W2:W5" xr:uid="{03C2B5C9-DC27-464C-8FF0-16ADAFAF39BB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2025-08-12T03:04:09Z</dcterms:modified>
</cp:coreProperties>
</file>