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IM">#REF!</definedName>
    <definedName name="Artwork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'[3]x-Lists'!$I$2:$I$6</definedName>
    <definedName name="CATEGORY">[4]Sheet1!$DW$2:$DW$3</definedName>
    <definedName name="CH">'[2]COMMON ATTR'!$C$4:$C$249</definedName>
    <definedName name="colour">#REF!</definedName>
    <definedName name="COLUMN">'[2]PT TABLE'!$A$2</definedName>
    <definedName name="Commitment">#REF!</definedName>
    <definedName name="CON">'[5]317-TOP'!#REF!</definedName>
    <definedName name="CONS">#REF!</definedName>
    <definedName name="_xlnm.Database">'[3]x-Lists'!$A$2:$A$9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[4]Sheet1!$EC$2:$EC$3</definedName>
    <definedName name="FREIGHT">'[3]x-Lists'!$J$2:$J$4</definedName>
    <definedName name="Gold1">#REF!</definedName>
    <definedName name="h">#REF!</definedName>
    <definedName name="HBC">'[6]Spec Sheet'!#REF!</definedName>
    <definedName name="help">#REF!</definedName>
    <definedName name="here">#REF!</definedName>
    <definedName name="Home_Décor">#REF!</definedName>
    <definedName name="Home_Décor.">#REF!</definedName>
    <definedName name="i">'[7] Projected 2006 VS. 2005'!#REF!</definedName>
    <definedName name="IAN">'[8]FLASH WK 23'!$F$1:$AJ$65536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ighting_or_Candleholders">#REF!</definedName>
    <definedName name="lnk">[9]Sheet1!$A$2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[10]Sheet1!$A$1:$C$65536</definedName>
    <definedName name="one">#REF!</definedName>
    <definedName name="Outdoor">#REF!</definedName>
    <definedName name="PACK">[4]Sheet1!$EE$2:$EE$3</definedName>
    <definedName name="PACKBYSTORE">'[3]x-Lists'!$C$2:$C$3</definedName>
    <definedName name="PAYMENT_TERMS">'[3]x-Lists'!$AF$2:$AF$58</definedName>
    <definedName name="Pet_Care">#REF!</definedName>
    <definedName name="Pillow_Shams">#REF!</definedName>
    <definedName name="Pillowcases">#REF!</definedName>
    <definedName name="PL">'[11]UNIQUE ATTR 2'!#REF!</definedName>
    <definedName name="PO_BUY_TYPE">'[3]x-Lists'!$X$2:$X$6</definedName>
    <definedName name="PORT_IFF">[12]a!$A$10:$B$35</definedName>
    <definedName name="_xlnm.Print_Area">#REF!</definedName>
    <definedName name="PRINT_AREA_MI">#REF!</definedName>
    <definedName name="Prints">#REF!</definedName>
    <definedName name="PT">'[2]PT TABLE'!$A$4:$A$42</definedName>
    <definedName name="PW">'[11]UNIQUE ATTR 2'!#REF!</definedName>
    <definedName name="Quilts">#REF!</definedName>
    <definedName name="RN">'[2]RN_Item Disposition'!$A$12:$A$81</definedName>
    <definedName name="ROPETRUCK">'[3]x-Lists'!$E$2</definedName>
    <definedName name="ROW">'[2]PT TABLE'!$A$1</definedName>
    <definedName name="sbm">#REF!</definedName>
    <definedName name="SCORECARD">'[3]x-Lists'!$F$2:$F$5</definedName>
    <definedName name="SCXL_DOW">'[3]x-Lists'!$AH$2</definedName>
    <definedName name="SEASON">'[3]x-Lists'!$M$2:$M$8</definedName>
    <definedName name="Seasonal">#REF!</definedName>
    <definedName name="Sheets_Full_Queen_King">#REF!</definedName>
    <definedName name="Sheets_Twin">#REF!</definedName>
    <definedName name="SHIP_WIN_LEN">'[3]x-Lists'!$AI$2</definedName>
    <definedName name="SHIPTO">'[3]x-Lists'!$B$2:$B$3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'[3]x-Lists'!$S$2:$S$25</definedName>
    <definedName name="SUB">#REF!</definedName>
    <definedName name="subcat">#REF!</definedName>
    <definedName name="suzi">[13]Sheet3!$A:$IV</definedName>
    <definedName name="suzie">#REF!</definedName>
    <definedName name="t">#REF!</definedName>
    <definedName name="TERM_SET">'[3]x-Lists'!$Q$2:$Q$4</definedName>
    <definedName name="three">[13]Sheet3!$A:$IV</definedName>
    <definedName name="TICKET_QTY">'[3]x-Lists'!$AG$2:$AG$5</definedName>
    <definedName name="TICKETTYPE">'[3]x-Lists'!$O$2:$O$32</definedName>
    <definedName name="TOTAL">#REF!</definedName>
    <definedName name="totals">#REF!</definedName>
    <definedName name="Towels_Bath_Sheets">#REF!</definedName>
    <definedName name="toys">#REF!</definedName>
    <definedName name="two">[13]Sheet2!$A:$IV</definedName>
    <definedName name="UNIT">[4]Sheet1!$EF$2:$EF$3</definedName>
    <definedName name="upc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y">#REF!</definedName>
    <definedName name="YESNO">'[3]x-Lists'!$D$2:$D$3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0" i="1" l="1"/>
  <c r="BB10" i="1"/>
  <c r="BA10" i="1"/>
  <c r="AX10" i="1"/>
  <c r="AR10" i="1"/>
  <c r="AO10" i="1"/>
  <c r="AM10" i="1"/>
  <c r="AS10" i="1" s="1"/>
  <c r="AI10" i="1"/>
  <c r="AJ10" i="1" s="1"/>
  <c r="AC10" i="1"/>
  <c r="AE10" i="1" s="1"/>
  <c r="AG10" i="1" s="1"/>
  <c r="BC9" i="1"/>
  <c r="BB9" i="1"/>
  <c r="BA9" i="1"/>
  <c r="AX9" i="1"/>
  <c r="AR9" i="1"/>
  <c r="AO9" i="1"/>
  <c r="AM9" i="1"/>
  <c r="AI9" i="1"/>
  <c r="AJ9" i="1" s="1"/>
  <c r="AC9" i="1"/>
  <c r="AE9" i="1" s="1"/>
  <c r="AG9" i="1" s="1"/>
  <c r="BC8" i="1"/>
  <c r="BB8" i="1"/>
  <c r="BA8" i="1"/>
  <c r="AX8" i="1"/>
  <c r="AR8" i="1"/>
  <c r="AO8" i="1"/>
  <c r="AM8" i="1"/>
  <c r="AI8" i="1"/>
  <c r="AJ8" i="1" s="1"/>
  <c r="AC8" i="1"/>
  <c r="AE8" i="1" s="1"/>
  <c r="AG8" i="1" s="1"/>
  <c r="BC7" i="1"/>
  <c r="BB7" i="1"/>
  <c r="BA7" i="1"/>
  <c r="AX7" i="1"/>
  <c r="AR7" i="1"/>
  <c r="AO7" i="1"/>
  <c r="AM7" i="1"/>
  <c r="AI7" i="1"/>
  <c r="AJ7" i="1" s="1"/>
  <c r="AC7" i="1"/>
  <c r="AE7" i="1" s="1"/>
  <c r="AG7" i="1" s="1"/>
  <c r="BC6" i="1"/>
  <c r="BB6" i="1"/>
  <c r="BA6" i="1"/>
  <c r="AX6" i="1"/>
  <c r="AR6" i="1"/>
  <c r="AO6" i="1"/>
  <c r="AM6" i="1"/>
  <c r="AI6" i="1"/>
  <c r="AJ6" i="1" s="1"/>
  <c r="AC6" i="1"/>
  <c r="AE6" i="1" s="1"/>
  <c r="AG6" i="1" s="1"/>
  <c r="BC5" i="1"/>
  <c r="BB5" i="1"/>
  <c r="BA5" i="1"/>
  <c r="AX5" i="1"/>
  <c r="AR5" i="1"/>
  <c r="AO5" i="1"/>
  <c r="AM5" i="1"/>
  <c r="AI5" i="1"/>
  <c r="AJ5" i="1" s="1"/>
  <c r="AC5" i="1"/>
  <c r="AE5" i="1" s="1"/>
  <c r="AG5" i="1" s="1"/>
  <c r="BC4" i="1"/>
  <c r="BB4" i="1"/>
  <c r="BA4" i="1"/>
  <c r="AX4" i="1"/>
  <c r="AR4" i="1"/>
  <c r="AO4" i="1"/>
  <c r="AM4" i="1"/>
  <c r="AI4" i="1"/>
  <c r="AJ4" i="1" s="1"/>
  <c r="AC4" i="1"/>
  <c r="AE4" i="1" s="1"/>
  <c r="AG4" i="1" s="1"/>
  <c r="BC3" i="1"/>
  <c r="BB3" i="1"/>
  <c r="BA3" i="1"/>
  <c r="AX3" i="1"/>
  <c r="AR3" i="1"/>
  <c r="AO3" i="1"/>
  <c r="AM3" i="1"/>
  <c r="AI3" i="1"/>
  <c r="AJ3" i="1" s="1"/>
  <c r="AC3" i="1"/>
  <c r="AE3" i="1" s="1"/>
  <c r="AG3" i="1" s="1"/>
  <c r="BC2" i="1"/>
  <c r="BB2" i="1"/>
  <c r="BA2" i="1"/>
  <c r="AX2" i="1"/>
  <c r="AR2" i="1"/>
  <c r="AO2" i="1"/>
  <c r="AM2" i="1"/>
  <c r="AI2" i="1"/>
  <c r="AJ2" i="1" s="1"/>
  <c r="AC2" i="1"/>
  <c r="AE2" i="1" s="1"/>
  <c r="AG2" i="1" s="1"/>
  <c r="AS5" i="1" l="1"/>
  <c r="AK2" i="1"/>
  <c r="AT2" i="1" s="1"/>
  <c r="AU2" i="1" s="1"/>
  <c r="AS8" i="1"/>
  <c r="AK6" i="1"/>
  <c r="AS2" i="1"/>
  <c r="AS4" i="1"/>
  <c r="AS3" i="1"/>
  <c r="AK8" i="1"/>
  <c r="AT8" i="1" s="1"/>
  <c r="AU8" i="1" s="1"/>
  <c r="AK4" i="1"/>
  <c r="AT4" i="1" s="1"/>
  <c r="AU4" i="1" s="1"/>
  <c r="AK9" i="1"/>
  <c r="AS7" i="1"/>
  <c r="AS9" i="1"/>
  <c r="AK5" i="1"/>
  <c r="AT5" i="1" s="1"/>
  <c r="AZ5" i="1" s="1"/>
  <c r="AS6" i="1"/>
  <c r="AK10" i="1"/>
  <c r="AT10" i="1" s="1"/>
  <c r="AZ10" i="1" s="1"/>
  <c r="AU10" i="1"/>
  <c r="AK7" i="1"/>
  <c r="AK3" i="1"/>
  <c r="AZ8" i="1"/>
  <c r="AZ4" i="1" l="1"/>
  <c r="AU5" i="1"/>
  <c r="AT3" i="1"/>
  <c r="AZ3" i="1" s="1"/>
  <c r="AT6" i="1"/>
  <c r="AZ6" i="1" s="1"/>
  <c r="AZ2" i="1"/>
  <c r="AT9" i="1"/>
  <c r="AT7" i="1"/>
  <c r="AZ7" i="1" s="1"/>
  <c r="AU3" i="1"/>
  <c r="AU6" i="1" l="1"/>
  <c r="AU7" i="1"/>
  <c r="AU9" i="1"/>
  <c r="AZ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<sst xmlns="http://schemas.openxmlformats.org/spreadsheetml/2006/main" count="165" uniqueCount="108">
  <si>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</si>
  <si>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</si>
  <si>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</si>
  <si>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</si>
  <si>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</si>
  <si>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</si>
  <si>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</si>
  <si>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</si>
  <si>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</si>
  <si>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</si>
  <si>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</si>
  <si>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</si>
  <si>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</si>
  <si>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</si>
  <si>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</si>
  <si>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</si>
  <si>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</si>
  <si>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</si>
  <si>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</si>
  <si>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</si>
  <si>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</si>
  <si>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</si>
  <si>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</si>
  <si>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</si>
  <si>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</si>
  <si>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</si>
  <si>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</si>
  <si>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</si>
  <si>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</si>
  <si>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</si>
  <si>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</si>
  <si>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</si>
  <si>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</si>
  <si>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</si>
  <si>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</si>
  <si>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</si>
  <si>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</si>
  <si>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</si>
  <si>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</si>
  <si>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</si>
  <si>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</si>
  <si>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</si>
  <si>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</si>
  <si>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</si>
  <si>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</si>
  <si>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</si>
  <si>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</si>
  <si>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</si>
  <si>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</si>
  <si>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</si>
  <si>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</si>
  <si>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</si>
  <si>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</si>
  <si>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</si>
  <si>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</si>
  <si>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</si>
  <si>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</si>
  <si>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Shower Curtain</t>
  </si>
  <si>
    <t>SCALLOP PINSTRIPE</t>
  </si>
  <si>
    <t xml:space="preserve">14PC PLYSLUB - SCALLOP PINSTRIPE </t>
  </si>
  <si>
    <t>Shower Curtain - 14pc</t>
  </si>
  <si>
    <t>SC: 100% polyester/110gsm poly slub, printed:
Liner: 90% PE, 10% EVA, 6 gauge peva;
12pcs roller ball hooks</t>
    <phoneticPr fontId="3" type="noConversion"/>
  </si>
  <si>
    <t>100% Polyester</t>
  </si>
  <si>
    <t>72x72"</t>
  </si>
  <si>
    <t>ICE MELT/FADED DENIM</t>
  </si>
  <si>
    <t>RS70-8400</t>
    <phoneticPr fontId="3" type="noConversion"/>
  </si>
  <si>
    <t>Piece</t>
  </si>
  <si>
    <t>Normal</t>
  </si>
  <si>
    <t>6303.12.0090</t>
    <phoneticPr fontId="13" type="noConversion"/>
  </si>
  <si>
    <t>FIJI</t>
  </si>
  <si>
    <t xml:space="preserve">14PC PLYSLUB - FIJI </t>
  </si>
  <si>
    <t>SKYWAY LT BL</t>
  </si>
  <si>
    <t>RS70-8401</t>
  </si>
  <si>
    <t xml:space="preserve">TURTLE PANEL </t>
  </si>
  <si>
    <t>14PC PLYSLUB - TURTLE FRIENDS</t>
  </si>
  <si>
    <t>SC: 100% polyester/110gsm poly slub, printed:
Liner: 90% PE, 10% EVA, 6 gauge peva;
12pcs roller ball hooks</t>
    <phoneticPr fontId="3" type="noConversion"/>
  </si>
  <si>
    <t xml:space="preserve">BLUE </t>
  </si>
  <si>
    <t>RS70-8402</t>
  </si>
  <si>
    <t>6303.12.0090</t>
    <phoneticPr fontId="13" type="noConversion"/>
  </si>
  <si>
    <t xml:space="preserve">SEA TURTLE </t>
  </si>
  <si>
    <t xml:space="preserve">14PC PLYSLUB - SEA TURTLE </t>
  </si>
  <si>
    <t>SC: 100% polyester/110gsm poly slub, printed:
Liner: 90% PE, 10% EVA, 6 gauge peva;
12pcs roller ball hooks</t>
  </si>
  <si>
    <t>BLUE</t>
  </si>
  <si>
    <t>RS70-8403</t>
  </si>
  <si>
    <t xml:space="preserve">SEA LIFE </t>
  </si>
  <si>
    <t>PRINT OS - SEALIFE</t>
  </si>
  <si>
    <t>Shower Curtain - OS</t>
  </si>
  <si>
    <t xml:space="preserve">100% polyester/100% poly slub, 110gsm, printed
</t>
  </si>
  <si>
    <t>RS70-8404</t>
  </si>
  <si>
    <t>6303.12.0090</t>
    <phoneticPr fontId="13" type="noConversion"/>
  </si>
  <si>
    <t xml:space="preserve">CLAM SHELL </t>
  </si>
  <si>
    <t xml:space="preserve">13PC PLYSLUB - CLAM SHELLS </t>
  </si>
  <si>
    <t>Shower Curtain - 13pc</t>
  </si>
  <si>
    <t>SC：100% polyester/110gsm poly slub, printed
12pcs roller ball hooks hooks</t>
  </si>
  <si>
    <t>NATURAL</t>
  </si>
  <si>
    <t>RS70-8405</t>
  </si>
  <si>
    <t xml:space="preserve">SHELL STRIPE </t>
  </si>
  <si>
    <t>14PC PLYSLUB - SHELL STRIPE TP</t>
  </si>
  <si>
    <t>NEUTRAL</t>
  </si>
  <si>
    <t>RS70-8406</t>
  </si>
  <si>
    <t xml:space="preserve">CORAL </t>
  </si>
  <si>
    <t xml:space="preserve">13PC PLYSLUB - CORAL </t>
  </si>
  <si>
    <t xml:space="preserve">BLUES </t>
  </si>
  <si>
    <t>RS70-8407</t>
  </si>
  <si>
    <t>6303.12.0090</t>
    <phoneticPr fontId="13" type="noConversion"/>
  </si>
  <si>
    <t xml:space="preserve">CORAL SHELLS </t>
  </si>
  <si>
    <t>13PC PLYSLUB - CORAL SHELLS BL</t>
  </si>
  <si>
    <t>RS70-8408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</si>
</sst>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0.0"/>
    <numFmt numFmtId="178" formatCode="0.000"/>
    <numFmt numFmtId="179" formatCode="\$#,##0.00;\-\$#,##0.00"/>
    <numFmt numFmtId="180" formatCode="#,##0.00_ "/>
    <numFmt numFmtId="181" formatCode="0.0%"/>
  </numFmts>
  <fonts count="15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i/>
      <sz val="10"/>
      <color theme="1"/>
      <name val="Aptos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0" fontId="9" fillId="0" borderId="0"/>
    <xf numFmtId="0" fontId="11" fillId="0" borderId="0">
      <alignment vertical="center"/>
    </xf>
    <xf numFmtId="0" fontId="1" fillId="0" borderId="0">
      <alignment vertical="center"/>
    </xf>
    <xf numFmtId="0" fontId="6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5" borderId="1" xfId="2" applyNumberFormat="1" applyFont="1" applyFill="1" applyBorder="1" applyAlignment="1">
      <alignment wrapText="1"/>
    </xf>
    <xf numFmtId="176" fontId="8" fillId="0" borderId="1" xfId="2" applyNumberFormat="1" applyFont="1" applyBorder="1" applyAlignment="1">
      <alignment wrapText="1"/>
    </xf>
    <xf numFmtId="176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6" fontId="8" fillId="7" borderId="1" xfId="2" applyNumberFormat="1" applyFont="1" applyFill="1" applyBorder="1" applyAlignment="1">
      <alignment wrapText="1"/>
    </xf>
    <xf numFmtId="176" fontId="4" fillId="3" borderId="1" xfId="0" applyNumberFormat="1" applyFont="1" applyFill="1" applyBorder="1" applyAlignment="1">
      <alignment horizontal="center" wrapText="1"/>
    </xf>
    <xf numFmtId="2" fontId="7" fillId="0" borderId="1" xfId="2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43" fontId="6" fillId="0" borderId="1" xfId="5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5" borderId="1" xfId="0" applyFont="1" applyFill="1" applyBorder="1"/>
    <xf numFmtId="49" fontId="6" fillId="0" borderId="1" xfId="0" applyNumberFormat="1" applyFont="1" applyBorder="1" applyAlignment="1">
      <alignment horizontal="left" vertical="center"/>
    </xf>
    <xf numFmtId="179" fontId="6" fillId="5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178" fontId="6" fillId="8" borderId="1" xfId="0" applyNumberFormat="1" applyFont="1" applyFill="1" applyBorder="1" applyAlignment="1">
      <alignment horizontal="left" vertical="center"/>
    </xf>
    <xf numFmtId="1" fontId="6" fillId="8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76" fontId="6" fillId="8" borderId="1" xfId="0" applyNumberFormat="1" applyFont="1" applyFill="1" applyBorder="1" applyAlignment="1">
      <alignment horizontal="left" vertical="center"/>
    </xf>
    <xf numFmtId="180" fontId="6" fillId="9" borderId="1" xfId="6" applyNumberFormat="1" applyFill="1" applyBorder="1" applyAlignment="1">
      <alignment horizontal="left" vertical="center" wrapText="1"/>
    </xf>
    <xf numFmtId="181" fontId="6" fillId="0" borderId="1" xfId="0" applyNumberFormat="1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10" fontId="6" fillId="8" borderId="1" xfId="7" applyNumberFormat="1" applyFont="1" applyFill="1" applyBorder="1" applyAlignment="1">
      <alignment horizontal="left" vertical="center"/>
    </xf>
    <xf numFmtId="26" fontId="6" fillId="5" borderId="1" xfId="0" applyNumberFormat="1" applyFont="1" applyFill="1" applyBorder="1" applyAlignment="1">
      <alignment horizontal="left" vertical="center"/>
    </xf>
    <xf numFmtId="26" fontId="6" fillId="0" borderId="1" xfId="0" applyNumberFormat="1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2" fontId="6" fillId="8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10" fillId="0" borderId="1" xfId="3" applyNumberFormat="1" applyFont="1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176" fontId="6" fillId="5" borderId="1" xfId="0" applyNumberFormat="1" applyFont="1" applyFill="1" applyBorder="1" applyAlignment="1">
      <alignment horizontal="left" vertical="center" wrapText="1"/>
    </xf>
    <xf numFmtId="176" fontId="6" fillId="8" borderId="1" xfId="0" applyNumberFormat="1" applyFont="1" applyFill="1" applyBorder="1" applyAlignment="1">
      <alignment horizontal="left" vertical="center" wrapText="1"/>
    </xf>
    <xf numFmtId="10" fontId="6" fillId="8" borderId="1" xfId="7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8">
    <cellStyle name="Normal 2" xfId="1"/>
    <cellStyle name="Normal 2 18 2" xfId="2"/>
    <cellStyle name="Normal 3" xfId="3"/>
    <cellStyle name="Normal 66 4" xfId="4"/>
    <cellStyle name="Normal 69" xfId="5"/>
    <cellStyle name="Percent 2" xfId="7"/>
    <cellStyle name="常规" xfId="0" builtinId="0"/>
    <cellStyle name="样式 1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306025</xdr:colOff>
      <xdr:row>1</xdr:row>
      <xdr:rowOff>183614</xdr:rowOff>
    </xdr:from>
    <xdr:to>
      <xdr:col>1</xdr:col>
      <xdr:colOff>1338855</xdr:colOff>
      <xdr:row>1</xdr:row>
      <xdr:rowOff>1143994</xdr:rowOff>
    </xdr:to>
    <xdr:pic>
      <xdr:nvPicPr>
        <xdr:cNvPr id="2" name="图片 6">
          <a:extLst>
            <a:ext uri="{FF2B5EF4-FFF2-40B4-BE49-F238E27FC236}">
              <a16:creationId xmlns:a16="http://schemas.microsoft.com/office/drawing/2014/main" xmlns="" id="{CF1B0663-BD9A-78BD-E2A4-C05B5417D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2300" y="1421864"/>
          <a:ext cx="1032830" cy="960380"/>
        </a:xfrm>
        <a:prstGeom prst="rect">
          <a:avLst/>
        </a:prstGeom>
      </xdr:spPr>
    </xdr:pic>
    <xdr:clientData/>
  </xdr:twoCellAnchor>
  <xdr:twoCellAnchor editAs="oneCell">
    <xdr:from>
      <xdr:col>1</xdr:col>
      <xdr:colOff>107110</xdr:colOff>
      <xdr:row>7</xdr:row>
      <xdr:rowOff>76506</xdr:rowOff>
    </xdr:from>
    <xdr:to>
      <xdr:col>1</xdr:col>
      <xdr:colOff>1275451</xdr:colOff>
      <xdr:row>7</xdr:row>
      <xdr:rowOff>1162891</xdr:rowOff>
    </xdr:to>
    <xdr:pic>
      <xdr:nvPicPr>
        <xdr:cNvPr id="3" name="图片 9">
          <a:extLst>
            <a:ext uri="{FF2B5EF4-FFF2-40B4-BE49-F238E27FC236}">
              <a16:creationId xmlns:a16="http://schemas.microsoft.com/office/drawing/2014/main" xmlns="" id="{F8DCCE84-8CC9-C602-0DF0-2B6F33321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3385" y="8915706"/>
          <a:ext cx="1168341" cy="1086385"/>
        </a:xfrm>
        <a:prstGeom prst="rect">
          <a:avLst/>
        </a:prstGeom>
      </xdr:spPr>
    </xdr:pic>
    <xdr:clientData/>
  </xdr:twoCellAnchor>
  <xdr:twoCellAnchor editAs="oneCell">
    <xdr:from>
      <xdr:col>1</xdr:col>
      <xdr:colOff>191266</xdr:colOff>
      <xdr:row>3</xdr:row>
      <xdr:rowOff>99458</xdr:rowOff>
    </xdr:from>
    <xdr:to>
      <xdr:col>1</xdr:col>
      <xdr:colOff>1346506</xdr:colOff>
      <xdr:row>3</xdr:row>
      <xdr:rowOff>1173661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3154E98-3841-2B83-5F42-F21754DC1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867541" y="3871358"/>
          <a:ext cx="1155240" cy="1074203"/>
        </a:xfrm>
        <a:prstGeom prst="rect">
          <a:avLst/>
        </a:prstGeom>
      </xdr:spPr>
    </xdr:pic>
    <xdr:clientData/>
  </xdr:twoCellAnchor>
  <xdr:twoCellAnchor editAs="oneCell">
    <xdr:from>
      <xdr:col>1</xdr:col>
      <xdr:colOff>160663</xdr:colOff>
      <xdr:row>4</xdr:row>
      <xdr:rowOff>53554</xdr:rowOff>
    </xdr:from>
    <xdr:to>
      <xdr:col>1</xdr:col>
      <xdr:colOff>1354156</xdr:colOff>
      <xdr:row>4</xdr:row>
      <xdr:rowOff>1163327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48482245-10D4-8A82-26A0-B5EBDDEFC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6938" y="5092279"/>
          <a:ext cx="1193493" cy="1109773"/>
        </a:xfrm>
        <a:prstGeom prst="rect">
          <a:avLst/>
        </a:prstGeom>
      </xdr:spPr>
    </xdr:pic>
    <xdr:clientData/>
  </xdr:twoCellAnchor>
  <xdr:twoCellAnchor editAs="oneCell">
    <xdr:from>
      <xdr:col>1</xdr:col>
      <xdr:colOff>206567</xdr:colOff>
      <xdr:row>2</xdr:row>
      <xdr:rowOff>38253</xdr:rowOff>
    </xdr:from>
    <xdr:to>
      <xdr:col>1</xdr:col>
      <xdr:colOff>1361807</xdr:colOff>
      <xdr:row>2</xdr:row>
      <xdr:rowOff>1112488</xdr:rowOff>
    </xdr:to>
    <xdr:pic>
      <xdr:nvPicPr>
        <xdr:cNvPr id="6" name="图片 9">
          <a:extLst>
            <a:ext uri="{FF2B5EF4-FFF2-40B4-BE49-F238E27FC236}">
              <a16:creationId xmlns:a16="http://schemas.microsoft.com/office/drawing/2014/main" xmlns="" id="{3123021C-1071-CACD-B5AB-5DD8B6565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842" y="2543328"/>
          <a:ext cx="1155240" cy="1074235"/>
        </a:xfrm>
        <a:prstGeom prst="rect">
          <a:avLst/>
        </a:prstGeom>
      </xdr:spPr>
    </xdr:pic>
    <xdr:clientData/>
  </xdr:twoCellAnchor>
  <xdr:twoCellAnchor editAs="oneCell">
    <xdr:from>
      <xdr:col>1</xdr:col>
      <xdr:colOff>99457</xdr:colOff>
      <xdr:row>6</xdr:row>
      <xdr:rowOff>45904</xdr:rowOff>
    </xdr:from>
    <xdr:to>
      <xdr:col>1</xdr:col>
      <xdr:colOff>1323553</xdr:colOff>
      <xdr:row>6</xdr:row>
      <xdr:rowOff>1183713</xdr:rowOff>
    </xdr:to>
    <xdr:pic>
      <xdr:nvPicPr>
        <xdr:cNvPr id="7" name="图片 3">
          <a:extLst>
            <a:ext uri="{FF2B5EF4-FFF2-40B4-BE49-F238E27FC236}">
              <a16:creationId xmlns:a16="http://schemas.microsoft.com/office/drawing/2014/main" xmlns="" id="{2A1AC6B2-BDD1-A543-E19E-FC4A0EB8D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732" y="7618279"/>
          <a:ext cx="1224096" cy="1137809"/>
        </a:xfrm>
        <a:prstGeom prst="rect">
          <a:avLst/>
        </a:prstGeom>
      </xdr:spPr>
    </xdr:pic>
    <xdr:clientData/>
  </xdr:twoCellAnchor>
  <xdr:twoCellAnchor editAs="oneCell">
    <xdr:from>
      <xdr:col>1</xdr:col>
      <xdr:colOff>91807</xdr:colOff>
      <xdr:row>8</xdr:row>
      <xdr:rowOff>88585</xdr:rowOff>
    </xdr:from>
    <xdr:to>
      <xdr:col>1</xdr:col>
      <xdr:colOff>1292952</xdr:colOff>
      <xdr:row>8</xdr:row>
      <xdr:rowOff>1205473</xdr:rowOff>
    </xdr:to>
    <xdr:pic>
      <xdr:nvPicPr>
        <xdr:cNvPr id="8" name="图片 5">
          <a:extLst>
            <a:ext uri="{FF2B5EF4-FFF2-40B4-BE49-F238E27FC236}">
              <a16:creationId xmlns:a16="http://schemas.microsoft.com/office/drawing/2014/main" xmlns="" id="{B43759EB-8A1D-917F-43A6-218BED9F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8082" y="10194610"/>
          <a:ext cx="1201145" cy="1116888"/>
        </a:xfrm>
        <a:prstGeom prst="rect">
          <a:avLst/>
        </a:prstGeom>
      </xdr:spPr>
    </xdr:pic>
    <xdr:clientData/>
  </xdr:twoCellAnchor>
  <xdr:twoCellAnchor editAs="oneCell">
    <xdr:from>
      <xdr:col>1</xdr:col>
      <xdr:colOff>130061</xdr:colOff>
      <xdr:row>9</xdr:row>
      <xdr:rowOff>91807</xdr:rowOff>
    </xdr:from>
    <xdr:to>
      <xdr:col>1</xdr:col>
      <xdr:colOff>1331204</xdr:colOff>
      <xdr:row>9</xdr:row>
      <xdr:rowOff>1208693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BF1AB08F-5E61-47DC-F3F7-3AABFD2F7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6336" y="11464657"/>
          <a:ext cx="1201143" cy="1116886"/>
        </a:xfrm>
        <a:prstGeom prst="rect">
          <a:avLst/>
        </a:prstGeom>
      </xdr:spPr>
    </xdr:pic>
    <xdr:clientData/>
  </xdr:twoCellAnchor>
  <xdr:twoCellAnchor editAs="oneCell">
    <xdr:from>
      <xdr:col>1</xdr:col>
      <xdr:colOff>160662</xdr:colOff>
      <xdr:row>5</xdr:row>
      <xdr:rowOff>80936</xdr:rowOff>
    </xdr:from>
    <xdr:to>
      <xdr:col>1</xdr:col>
      <xdr:colOff>1331205</xdr:colOff>
      <xdr:row>5</xdr:row>
      <xdr:rowOff>1169369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ADD458D6-CDA5-9899-6BCD-1B3A9C4A5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6937" y="6386486"/>
          <a:ext cx="1170543" cy="1088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t%20Door%20'26%20SC%20Commitment%20Sheet%20-%20202508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1"/>
  <sheetViews>
    <sheetView tabSelected="1" zoomScale="83" zoomScaleNormal="83" workbookViewId="0">
      <selection activeCell="E4" sqref="E4"/>
    </sheetView>
  </sheetViews>
  <sheetFormatPr defaultColWidth="9.140625" defaultRowHeight="15"/>
  <cols>
    <col min="1" max="1" width="10.140625" style="1" customWidth="1"/>
    <col min="2" max="2" width="23.28515625" style="2" customWidth="1"/>
    <col min="3" max="3" width="8.42578125" style="2" customWidth="1"/>
    <col min="4" max="4" width="16.28515625" style="2" customWidth="1"/>
    <col min="5" max="5" width="9.140625" style="2" customWidth="1"/>
    <col min="6" max="6" width="11.28515625" style="2" customWidth="1"/>
    <col min="7" max="7" width="11.42578125" style="2" customWidth="1"/>
    <col min="8" max="8" width="23.85546875" style="2" customWidth="1"/>
    <col min="9" max="9" width="10.42578125" style="2" customWidth="1"/>
    <col min="10" max="10" width="15.140625" style="2" customWidth="1"/>
    <col min="11" max="11" width="16.140625" style="3" customWidth="1"/>
    <col min="12" max="12" width="13.85546875" style="2" customWidth="1"/>
    <col min="13" max="13" width="14.42578125" style="2" customWidth="1"/>
    <col min="14" max="14" width="11.28515625" style="2" customWidth="1"/>
    <col min="15" max="15" width="11.7109375" style="2" customWidth="1"/>
    <col min="16" max="17" width="8.85546875" style="2" customWidth="1"/>
    <col min="18" max="18" width="8.5703125" style="5" customWidth="1"/>
    <col min="19" max="20" width="9.42578125" style="2" customWidth="1"/>
    <col min="21" max="21" width="8.140625" style="63" customWidth="1"/>
    <col min="22" max="22" width="8.7109375" style="63" customWidth="1"/>
    <col min="23" max="23" width="8.5703125" style="63" customWidth="1"/>
    <col min="24" max="24" width="8.140625" style="63" customWidth="1"/>
    <col min="25" max="25" width="8.7109375" style="63" customWidth="1"/>
    <col min="26" max="26" width="7.140625" style="63" customWidth="1"/>
    <col min="27" max="27" width="9" style="64" customWidth="1"/>
    <col min="28" max="28" width="6.28515625" style="65" customWidth="1"/>
    <col min="29" max="29" width="10" style="66" customWidth="1"/>
    <col min="30" max="30" width="10" style="64" customWidth="1"/>
    <col min="31" max="31" width="9.85546875" style="65" customWidth="1"/>
    <col min="32" max="32" width="11.5703125" style="2" customWidth="1"/>
    <col min="33" max="33" width="8.85546875" style="5" customWidth="1"/>
    <col min="34" max="34" width="17.5703125" style="2" customWidth="1"/>
    <col min="35" max="35" width="8.42578125" style="4" customWidth="1"/>
    <col min="36" max="36" width="9" style="5" customWidth="1"/>
    <col min="37" max="37" width="8.42578125" style="5" customWidth="1"/>
    <col min="38" max="38" width="7.85546875" style="4" customWidth="1"/>
    <col min="39" max="39" width="10.5703125" style="5" customWidth="1"/>
    <col min="40" max="40" width="8.140625" style="4" customWidth="1"/>
    <col min="41" max="42" width="9.28515625" style="5" customWidth="1"/>
    <col min="43" max="43" width="11.5703125" style="4" customWidth="1"/>
    <col min="44" max="44" width="10.85546875" style="5" customWidth="1"/>
    <col min="45" max="45" width="7.85546875" style="5" customWidth="1"/>
    <col min="46" max="46" width="9.5703125" style="5" customWidth="1"/>
    <col min="47" max="47" width="7.7109375" style="5" customWidth="1"/>
    <col min="48" max="48" width="12.140625" style="5" customWidth="1"/>
    <col min="49" max="49" width="9.140625" style="2" customWidth="1"/>
    <col min="50" max="51" width="9.140625" style="2"/>
    <col min="52" max="52" width="12.28515625" style="5" customWidth="1"/>
    <col min="53" max="53" width="12.140625" style="5" customWidth="1"/>
    <col min="54" max="54" width="11.85546875" style="5" customWidth="1"/>
    <col min="55" max="16384" width="9.140625" style="2"/>
  </cols>
  <sheetData>
    <row r="1" spans="1:58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11" t="s">
        <v>16</v>
      </c>
      <c r="R1" s="12" t="s">
        <v>17</v>
      </c>
      <c r="S1" s="13" t="s">
        <v>18</v>
      </c>
      <c r="T1" s="6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3" t="s">
        <v>41</v>
      </c>
      <c r="AQ1" s="21" t="s">
        <v>42</v>
      </c>
      <c r="AR1" s="20" t="s">
        <v>43</v>
      </c>
      <c r="AS1" s="20" t="s">
        <v>44</v>
      </c>
      <c r="AT1" s="24" t="s">
        <v>45</v>
      </c>
      <c r="AU1" s="25" t="s">
        <v>46</v>
      </c>
      <c r="AV1" s="26" t="s">
        <v>47</v>
      </c>
      <c r="AW1" s="27" t="s">
        <v>48</v>
      </c>
      <c r="AX1" s="25" t="s">
        <v>49</v>
      </c>
      <c r="AY1" s="6" t="s">
        <v>50</v>
      </c>
      <c r="AZ1" s="20" t="s">
        <v>51</v>
      </c>
      <c r="BA1" s="20" t="s">
        <v>52</v>
      </c>
      <c r="BB1" s="20" t="s">
        <v>53</v>
      </c>
      <c r="BC1" s="28" t="s">
        <v>54</v>
      </c>
      <c r="BD1" s="29" t="s">
        <v>55</v>
      </c>
      <c r="BE1" s="29" t="s">
        <v>56</v>
      </c>
    </row>
    <row r="2" spans="1:58" customFormat="1" ht="99.95" customHeight="1">
      <c r="A2" s="30">
        <v>1</v>
      </c>
      <c r="B2" s="30"/>
      <c r="C2" s="30"/>
      <c r="D2" s="31"/>
      <c r="E2" s="30"/>
      <c r="F2" s="32" t="s">
        <v>57</v>
      </c>
      <c r="G2" s="33" t="s">
        <v>58</v>
      </c>
      <c r="H2" s="33" t="s">
        <v>59</v>
      </c>
      <c r="I2" s="32" t="s">
        <v>60</v>
      </c>
      <c r="J2" s="34" t="s">
        <v>61</v>
      </c>
      <c r="K2" s="35" t="s">
        <v>62</v>
      </c>
      <c r="L2" s="36" t="s">
        <v>63</v>
      </c>
      <c r="M2" s="37" t="s">
        <v>64</v>
      </c>
      <c r="N2" s="30"/>
      <c r="O2" s="38" t="s">
        <v>65</v>
      </c>
      <c r="P2" s="39"/>
      <c r="Q2" s="30" t="s">
        <v>66</v>
      </c>
      <c r="R2" s="40">
        <v>3.15</v>
      </c>
      <c r="S2" s="30" t="s">
        <v>67</v>
      </c>
      <c r="T2" s="30"/>
      <c r="U2" s="41">
        <v>37</v>
      </c>
      <c r="V2" s="41">
        <v>31</v>
      </c>
      <c r="W2" s="41">
        <v>40</v>
      </c>
      <c r="X2" s="41">
        <v>37</v>
      </c>
      <c r="Y2" s="41">
        <v>31</v>
      </c>
      <c r="Z2" s="41">
        <v>40</v>
      </c>
      <c r="AA2" s="42">
        <v>11.5</v>
      </c>
      <c r="AB2" s="41">
        <v>12</v>
      </c>
      <c r="AC2" s="43">
        <f>IF(X2="","",X2*Y2*Z2/1000000)</f>
        <v>4.5879999999999997E-2</v>
      </c>
      <c r="AD2" s="42">
        <v>63</v>
      </c>
      <c r="AE2" s="44">
        <f>IF(AB2="","",AD2/AC2*AB2)</f>
        <v>16477.768090671318</v>
      </c>
      <c r="AF2" s="45">
        <v>2250</v>
      </c>
      <c r="AG2" s="46">
        <f>IF(ISERROR(AF2/AE2),"",AF2/AE2)</f>
        <v>0.13654761904761903</v>
      </c>
      <c r="AH2" s="47" t="s">
        <v>68</v>
      </c>
      <c r="AI2" s="48">
        <f t="shared" ref="AI2:AI10" si="0">18.8%+30%</f>
        <v>0.48799999999999999</v>
      </c>
      <c r="AJ2" s="46">
        <f t="shared" ref="AJ2:AJ10" si="1">IF(ISERROR(R2*AI2),"",R2*AI2)</f>
        <v>1.5371999999999999</v>
      </c>
      <c r="AK2" s="46">
        <f t="shared" ref="AK2:AK10" si="2">IF(ISERROR(R2+AG2+AJ2),"",R2+AG2+AJ2)</f>
        <v>4.8237476190476194</v>
      </c>
      <c r="AL2" s="49">
        <v>0</v>
      </c>
      <c r="AM2" s="46">
        <f t="shared" ref="AM2:AM10" si="3">IF(ISERROR(AV2*AL2),"",AV2*AL2)</f>
        <v>0</v>
      </c>
      <c r="AN2" s="49">
        <v>0</v>
      </c>
      <c r="AO2" s="46">
        <f t="shared" ref="AO2:AO10" si="4">IF(ISERROR(AV2*AN2),"",AV2*AN2)</f>
        <v>0</v>
      </c>
      <c r="AP2" s="50">
        <v>0</v>
      </c>
      <c r="AQ2" s="49">
        <v>0</v>
      </c>
      <c r="AR2" s="46">
        <f t="shared" ref="AR2:AR10" si="5">IF(ISERROR(AV2*AQ2),"",AV2*AQ2)</f>
        <v>0</v>
      </c>
      <c r="AS2" s="46">
        <f t="shared" ref="AS2:AS10" si="6">IF(ISERROR(AM2+AO2+AR2),"",AM2+AO2+AR2)</f>
        <v>0</v>
      </c>
      <c r="AT2" s="46">
        <f t="shared" ref="AT2:AT10" si="7">IF(ISERROR(AK2+AS2),"",AK2+AS2)</f>
        <v>4.8237476190476194</v>
      </c>
      <c r="AU2" s="51">
        <f t="shared" ref="AU2:AU10" si="8">IF(ISERROR((AV2-AT2)/AV2),"",(AV2-AT2)/AV2)</f>
        <v>0.18928611444577828</v>
      </c>
      <c r="AV2" s="52">
        <v>5.95</v>
      </c>
      <c r="AW2" s="53">
        <v>12.99</v>
      </c>
      <c r="AX2" s="51">
        <f>IF(ISERROR((AW2-AV2)/AW2),"",(AW2-AV2)/AW2)</f>
        <v>0.54195535026943797</v>
      </c>
      <c r="AY2" s="54">
        <v>1008</v>
      </c>
      <c r="AZ2" s="46">
        <f>IF(ISERROR(AT2*AY2),"",AT2*AY2)</f>
        <v>4862.3376000000007</v>
      </c>
      <c r="BA2" s="46">
        <f>IF(ISERROR(AV2*AY2),"",AV2*AY2)</f>
        <v>5997.6</v>
      </c>
      <c r="BB2" s="46">
        <f>IF(ISERROR(AW2*AY2),"",AW2*AY2)</f>
        <v>13093.92</v>
      </c>
      <c r="BC2" s="55">
        <f t="shared" ref="BC2:BC10" si="9">IF(U2="","",U2*V2*W2/1000000/AB2*AY2)</f>
        <v>3.8539199999999996</v>
      </c>
      <c r="BD2" s="30"/>
      <c r="BE2" s="30"/>
      <c r="BF2" s="56"/>
    </row>
    <row r="3" spans="1:58" customFormat="1" ht="99.95" customHeight="1">
      <c r="A3" s="30">
        <v>3</v>
      </c>
      <c r="B3" s="30"/>
      <c r="C3" s="30"/>
      <c r="D3" s="31"/>
      <c r="E3" s="30"/>
      <c r="F3" s="32" t="s">
        <v>57</v>
      </c>
      <c r="G3" s="33" t="s">
        <v>69</v>
      </c>
      <c r="H3" s="33" t="s">
        <v>70</v>
      </c>
      <c r="I3" s="32" t="s">
        <v>60</v>
      </c>
      <c r="J3" s="34" t="s">
        <v>61</v>
      </c>
      <c r="K3" s="35" t="s">
        <v>62</v>
      </c>
      <c r="L3" s="36" t="s">
        <v>63</v>
      </c>
      <c r="M3" s="32" t="s">
        <v>71</v>
      </c>
      <c r="N3" s="30"/>
      <c r="O3" s="38" t="s">
        <v>72</v>
      </c>
      <c r="P3" s="39"/>
      <c r="Q3" s="30" t="s">
        <v>66</v>
      </c>
      <c r="R3" s="40">
        <v>3.15</v>
      </c>
      <c r="S3" s="30" t="s">
        <v>67</v>
      </c>
      <c r="T3" s="30"/>
      <c r="U3" s="41">
        <v>37</v>
      </c>
      <c r="V3" s="41">
        <v>31</v>
      </c>
      <c r="W3" s="41">
        <v>40</v>
      </c>
      <c r="X3" s="41">
        <v>37</v>
      </c>
      <c r="Y3" s="41">
        <v>31</v>
      </c>
      <c r="Z3" s="41">
        <v>40</v>
      </c>
      <c r="AA3" s="42">
        <v>11.5</v>
      </c>
      <c r="AB3" s="41">
        <v>12</v>
      </c>
      <c r="AC3" s="43">
        <f t="shared" ref="AC3:AC10" si="10">IF(X3="","",X3*Y3*Z3/1000000)</f>
        <v>4.5879999999999997E-2</v>
      </c>
      <c r="AD3" s="42">
        <v>63</v>
      </c>
      <c r="AE3" s="44">
        <f t="shared" ref="AE3:AE10" si="11">IF(AB3="","",AD3/AC3*AB3)</f>
        <v>16477.768090671318</v>
      </c>
      <c r="AF3" s="45">
        <v>2250</v>
      </c>
      <c r="AG3" s="46">
        <f t="shared" ref="AG3:AG10" si="12">IF(ISERROR(AF3/AE3),"",AF3/AE3)</f>
        <v>0.13654761904761903</v>
      </c>
      <c r="AH3" s="47" t="s">
        <v>68</v>
      </c>
      <c r="AI3" s="48">
        <f t="shared" si="0"/>
        <v>0.48799999999999999</v>
      </c>
      <c r="AJ3" s="46">
        <f t="shared" si="1"/>
        <v>1.5371999999999999</v>
      </c>
      <c r="AK3" s="46">
        <f t="shared" si="2"/>
        <v>4.8237476190476194</v>
      </c>
      <c r="AL3" s="49">
        <v>0</v>
      </c>
      <c r="AM3" s="46">
        <f t="shared" si="3"/>
        <v>0</v>
      </c>
      <c r="AN3" s="49">
        <v>0</v>
      </c>
      <c r="AO3" s="46">
        <f t="shared" si="4"/>
        <v>0</v>
      </c>
      <c r="AP3" s="50">
        <v>0</v>
      </c>
      <c r="AQ3" s="49">
        <v>0</v>
      </c>
      <c r="AR3" s="46">
        <f t="shared" si="5"/>
        <v>0</v>
      </c>
      <c r="AS3" s="46">
        <f t="shared" si="6"/>
        <v>0</v>
      </c>
      <c r="AT3" s="46">
        <f t="shared" si="7"/>
        <v>4.8237476190476194</v>
      </c>
      <c r="AU3" s="51">
        <f t="shared" si="8"/>
        <v>0.18928611444577828</v>
      </c>
      <c r="AV3" s="52">
        <v>5.95</v>
      </c>
      <c r="AW3" s="53">
        <v>12.99</v>
      </c>
      <c r="AX3" s="51">
        <f t="shared" ref="AX3:AX10" si="13">IF(ISERROR((AW3-AV3)/AW3),"",(AW3-AV3)/AW3)</f>
        <v>0.54195535026943797</v>
      </c>
      <c r="AY3" s="54">
        <v>1008</v>
      </c>
      <c r="AZ3" s="46">
        <f t="shared" ref="AZ3:AZ10" si="14">IF(ISERROR(AT3*AY3),"",AT3*AY3)</f>
        <v>4862.3376000000007</v>
      </c>
      <c r="BA3" s="46">
        <f t="shared" ref="BA3:BA10" si="15">IF(ISERROR(AV3*AY3),"",AV3*AY3)</f>
        <v>5997.6</v>
      </c>
      <c r="BB3" s="46">
        <f t="shared" ref="BB3:BB10" si="16">IF(ISERROR(AW3*AY3),"",AW3*AY3)</f>
        <v>13093.92</v>
      </c>
      <c r="BC3" s="55">
        <f t="shared" si="9"/>
        <v>3.8539199999999996</v>
      </c>
      <c r="BD3" s="30"/>
      <c r="BE3" s="30"/>
      <c r="BF3" s="56"/>
    </row>
    <row r="4" spans="1:58" customFormat="1" ht="99.95" customHeight="1">
      <c r="A4" s="30">
        <v>4</v>
      </c>
      <c r="B4" s="30"/>
      <c r="C4" s="30"/>
      <c r="D4" s="31"/>
      <c r="E4" s="30"/>
      <c r="F4" s="32" t="s">
        <v>57</v>
      </c>
      <c r="G4" s="33" t="s">
        <v>73</v>
      </c>
      <c r="H4" s="33" t="s">
        <v>74</v>
      </c>
      <c r="I4" s="32" t="s">
        <v>60</v>
      </c>
      <c r="J4" s="34" t="s">
        <v>75</v>
      </c>
      <c r="K4" s="35" t="s">
        <v>62</v>
      </c>
      <c r="L4" s="36" t="s">
        <v>63</v>
      </c>
      <c r="M4" s="32" t="s">
        <v>76</v>
      </c>
      <c r="N4" s="30"/>
      <c r="O4" s="38" t="s">
        <v>77</v>
      </c>
      <c r="P4" s="39"/>
      <c r="Q4" s="30" t="s">
        <v>66</v>
      </c>
      <c r="R4" s="40">
        <v>3.15</v>
      </c>
      <c r="S4" s="30" t="s">
        <v>67</v>
      </c>
      <c r="T4" s="30"/>
      <c r="U4" s="41">
        <v>37</v>
      </c>
      <c r="V4" s="41">
        <v>31</v>
      </c>
      <c r="W4" s="41">
        <v>40</v>
      </c>
      <c r="X4" s="41">
        <v>37</v>
      </c>
      <c r="Y4" s="41">
        <v>31</v>
      </c>
      <c r="Z4" s="41">
        <v>40</v>
      </c>
      <c r="AA4" s="42">
        <v>11.5</v>
      </c>
      <c r="AB4" s="41">
        <v>12</v>
      </c>
      <c r="AC4" s="43">
        <f t="shared" si="10"/>
        <v>4.5879999999999997E-2</v>
      </c>
      <c r="AD4" s="42">
        <v>63</v>
      </c>
      <c r="AE4" s="44">
        <f t="shared" si="11"/>
        <v>16477.768090671318</v>
      </c>
      <c r="AF4" s="45">
        <v>2250</v>
      </c>
      <c r="AG4" s="46">
        <f t="shared" si="12"/>
        <v>0.13654761904761903</v>
      </c>
      <c r="AH4" s="47" t="s">
        <v>78</v>
      </c>
      <c r="AI4" s="48">
        <f t="shared" si="0"/>
        <v>0.48799999999999999</v>
      </c>
      <c r="AJ4" s="46">
        <f t="shared" si="1"/>
        <v>1.5371999999999999</v>
      </c>
      <c r="AK4" s="46">
        <f t="shared" si="2"/>
        <v>4.8237476190476194</v>
      </c>
      <c r="AL4" s="49">
        <v>0</v>
      </c>
      <c r="AM4" s="46">
        <f t="shared" si="3"/>
        <v>0</v>
      </c>
      <c r="AN4" s="49">
        <v>0</v>
      </c>
      <c r="AO4" s="46">
        <f t="shared" si="4"/>
        <v>0</v>
      </c>
      <c r="AP4" s="50">
        <v>0</v>
      </c>
      <c r="AQ4" s="49">
        <v>0</v>
      </c>
      <c r="AR4" s="46">
        <f t="shared" si="5"/>
        <v>0</v>
      </c>
      <c r="AS4" s="46">
        <f t="shared" si="6"/>
        <v>0</v>
      </c>
      <c r="AT4" s="46">
        <f t="shared" si="7"/>
        <v>4.8237476190476194</v>
      </c>
      <c r="AU4" s="51">
        <f t="shared" si="8"/>
        <v>0.18928611444577828</v>
      </c>
      <c r="AV4" s="52">
        <v>5.95</v>
      </c>
      <c r="AW4" s="53">
        <v>12.99</v>
      </c>
      <c r="AX4" s="51">
        <f t="shared" si="13"/>
        <v>0.54195535026943797</v>
      </c>
      <c r="AY4" s="54">
        <v>1008</v>
      </c>
      <c r="AZ4" s="46">
        <f t="shared" si="14"/>
        <v>4862.3376000000007</v>
      </c>
      <c r="BA4" s="46">
        <f t="shared" si="15"/>
        <v>5997.6</v>
      </c>
      <c r="BB4" s="46">
        <f t="shared" si="16"/>
        <v>13093.92</v>
      </c>
      <c r="BC4" s="55">
        <f t="shared" si="9"/>
        <v>3.8539199999999996</v>
      </c>
      <c r="BD4" s="30"/>
      <c r="BE4" s="30"/>
      <c r="BF4" s="56"/>
    </row>
    <row r="5" spans="1:58" customFormat="1" ht="99.95" customHeight="1">
      <c r="A5" s="30">
        <v>5</v>
      </c>
      <c r="B5" s="30"/>
      <c r="C5" s="30"/>
      <c r="D5" s="31"/>
      <c r="E5" s="30"/>
      <c r="F5" s="32" t="s">
        <v>57</v>
      </c>
      <c r="G5" s="57" t="s">
        <v>79</v>
      </c>
      <c r="H5" s="57" t="s">
        <v>80</v>
      </c>
      <c r="I5" s="32" t="s">
        <v>60</v>
      </c>
      <c r="J5" s="34" t="s">
        <v>81</v>
      </c>
      <c r="K5" s="35" t="s">
        <v>62</v>
      </c>
      <c r="L5" s="36" t="s">
        <v>63</v>
      </c>
      <c r="M5" s="32" t="s">
        <v>82</v>
      </c>
      <c r="N5" s="30"/>
      <c r="O5" s="38" t="s">
        <v>83</v>
      </c>
      <c r="P5" s="39"/>
      <c r="Q5" s="30" t="s">
        <v>66</v>
      </c>
      <c r="R5" s="40">
        <v>3.15</v>
      </c>
      <c r="S5" s="30" t="s">
        <v>67</v>
      </c>
      <c r="T5" s="30"/>
      <c r="U5" s="41">
        <v>37</v>
      </c>
      <c r="V5" s="41">
        <v>31</v>
      </c>
      <c r="W5" s="41">
        <v>40</v>
      </c>
      <c r="X5" s="41">
        <v>37</v>
      </c>
      <c r="Y5" s="41">
        <v>31</v>
      </c>
      <c r="Z5" s="41">
        <v>40</v>
      </c>
      <c r="AA5" s="42">
        <v>11.5</v>
      </c>
      <c r="AB5" s="41">
        <v>12</v>
      </c>
      <c r="AC5" s="43">
        <f t="shared" si="10"/>
        <v>4.5879999999999997E-2</v>
      </c>
      <c r="AD5" s="42">
        <v>63</v>
      </c>
      <c r="AE5" s="44">
        <f t="shared" si="11"/>
        <v>16477.768090671318</v>
      </c>
      <c r="AF5" s="45">
        <v>2250</v>
      </c>
      <c r="AG5" s="46">
        <f t="shared" si="12"/>
        <v>0.13654761904761903</v>
      </c>
      <c r="AH5" s="47" t="s">
        <v>68</v>
      </c>
      <c r="AI5" s="48">
        <f t="shared" si="0"/>
        <v>0.48799999999999999</v>
      </c>
      <c r="AJ5" s="46">
        <f t="shared" si="1"/>
        <v>1.5371999999999999</v>
      </c>
      <c r="AK5" s="46">
        <f t="shared" si="2"/>
        <v>4.8237476190476194</v>
      </c>
      <c r="AL5" s="49">
        <v>0</v>
      </c>
      <c r="AM5" s="46">
        <f t="shared" si="3"/>
        <v>0</v>
      </c>
      <c r="AN5" s="49">
        <v>0</v>
      </c>
      <c r="AO5" s="46">
        <f t="shared" si="4"/>
        <v>0</v>
      </c>
      <c r="AP5" s="50">
        <v>0</v>
      </c>
      <c r="AQ5" s="49">
        <v>0</v>
      </c>
      <c r="AR5" s="46">
        <f t="shared" si="5"/>
        <v>0</v>
      </c>
      <c r="AS5" s="46">
        <f t="shared" si="6"/>
        <v>0</v>
      </c>
      <c r="AT5" s="46">
        <f t="shared" si="7"/>
        <v>4.8237476190476194</v>
      </c>
      <c r="AU5" s="51">
        <f t="shared" si="8"/>
        <v>0.18928611444577828</v>
      </c>
      <c r="AV5" s="52">
        <v>5.95</v>
      </c>
      <c r="AW5" s="53">
        <v>12.99</v>
      </c>
      <c r="AX5" s="51">
        <f t="shared" si="13"/>
        <v>0.54195535026943797</v>
      </c>
      <c r="AY5" s="54">
        <v>1008</v>
      </c>
      <c r="AZ5" s="46">
        <f t="shared" si="14"/>
        <v>4862.3376000000007</v>
      </c>
      <c r="BA5" s="46">
        <f t="shared" si="15"/>
        <v>5997.6</v>
      </c>
      <c r="BB5" s="46">
        <f t="shared" si="16"/>
        <v>13093.92</v>
      </c>
      <c r="BC5" s="55">
        <f t="shared" si="9"/>
        <v>3.8539199999999996</v>
      </c>
      <c r="BD5" s="30"/>
      <c r="BE5" s="30"/>
      <c r="BF5" s="56"/>
    </row>
    <row r="6" spans="1:58" customFormat="1" ht="99.95" customHeight="1">
      <c r="A6" s="30">
        <v>6</v>
      </c>
      <c r="B6" s="30"/>
      <c r="C6" s="30"/>
      <c r="D6" s="31"/>
      <c r="E6" s="30"/>
      <c r="F6" s="32" t="s">
        <v>57</v>
      </c>
      <c r="G6" s="57" t="s">
        <v>84</v>
      </c>
      <c r="H6" s="33" t="s">
        <v>85</v>
      </c>
      <c r="I6" s="32" t="s">
        <v>86</v>
      </c>
      <c r="J6" s="58" t="s">
        <v>87</v>
      </c>
      <c r="K6" s="35" t="s">
        <v>62</v>
      </c>
      <c r="L6" s="36" t="s">
        <v>63</v>
      </c>
      <c r="M6" s="32" t="s">
        <v>82</v>
      </c>
      <c r="N6" s="30"/>
      <c r="O6" s="38" t="s">
        <v>88</v>
      </c>
      <c r="P6" s="39"/>
      <c r="Q6" s="30" t="s">
        <v>66</v>
      </c>
      <c r="R6" s="40">
        <v>2.02</v>
      </c>
      <c r="S6" s="30" t="s">
        <v>67</v>
      </c>
      <c r="T6" s="30"/>
      <c r="U6" s="41">
        <v>61</v>
      </c>
      <c r="V6" s="41">
        <v>37</v>
      </c>
      <c r="W6" s="41">
        <v>23</v>
      </c>
      <c r="X6" s="41">
        <v>61</v>
      </c>
      <c r="Y6" s="41">
        <v>37</v>
      </c>
      <c r="Z6" s="41">
        <v>23</v>
      </c>
      <c r="AA6" s="42">
        <v>11.5</v>
      </c>
      <c r="AB6" s="41">
        <v>24</v>
      </c>
      <c r="AC6" s="43">
        <f t="shared" si="10"/>
        <v>5.1910999999999999E-2</v>
      </c>
      <c r="AD6" s="42">
        <v>63</v>
      </c>
      <c r="AE6" s="44">
        <f t="shared" si="11"/>
        <v>29126.77467203483</v>
      </c>
      <c r="AF6" s="45">
        <v>2250</v>
      </c>
      <c r="AG6" s="46">
        <f t="shared" si="12"/>
        <v>7.7248511904761896E-2</v>
      </c>
      <c r="AH6" s="47" t="s">
        <v>89</v>
      </c>
      <c r="AI6" s="48">
        <f t="shared" si="0"/>
        <v>0.48799999999999999</v>
      </c>
      <c r="AJ6" s="46">
        <f t="shared" si="1"/>
        <v>0.98575999999999997</v>
      </c>
      <c r="AK6" s="46">
        <f t="shared" si="2"/>
        <v>3.0830085119047617</v>
      </c>
      <c r="AL6" s="49">
        <v>0</v>
      </c>
      <c r="AM6" s="46">
        <f t="shared" si="3"/>
        <v>0</v>
      </c>
      <c r="AN6" s="49">
        <v>0</v>
      </c>
      <c r="AO6" s="46">
        <f t="shared" si="4"/>
        <v>0</v>
      </c>
      <c r="AP6" s="50">
        <v>0</v>
      </c>
      <c r="AQ6" s="49">
        <v>0</v>
      </c>
      <c r="AR6" s="46">
        <f t="shared" si="5"/>
        <v>0</v>
      </c>
      <c r="AS6" s="46">
        <f t="shared" si="6"/>
        <v>0</v>
      </c>
      <c r="AT6" s="46">
        <f t="shared" si="7"/>
        <v>3.0830085119047617</v>
      </c>
      <c r="AU6" s="51">
        <f t="shared" si="8"/>
        <v>0.22342354863859912</v>
      </c>
      <c r="AV6" s="52">
        <v>3.97</v>
      </c>
      <c r="AW6" s="53">
        <v>7.99</v>
      </c>
      <c r="AX6" s="51">
        <f t="shared" si="13"/>
        <v>0.50312891113892355</v>
      </c>
      <c r="AY6" s="54">
        <v>1008</v>
      </c>
      <c r="AZ6" s="46">
        <f t="shared" si="14"/>
        <v>3107.6725799999999</v>
      </c>
      <c r="BA6" s="46">
        <f t="shared" si="15"/>
        <v>4001.76</v>
      </c>
      <c r="BB6" s="46">
        <f t="shared" si="16"/>
        <v>8053.92</v>
      </c>
      <c r="BC6" s="55">
        <f t="shared" si="9"/>
        <v>2.1802619999999999</v>
      </c>
      <c r="BD6" s="30"/>
      <c r="BE6" s="30"/>
      <c r="BF6" s="56"/>
    </row>
    <row r="7" spans="1:58" customFormat="1" ht="99.95" customHeight="1">
      <c r="A7" s="30">
        <v>7</v>
      </c>
      <c r="B7" s="30"/>
      <c r="C7" s="30"/>
      <c r="D7" s="31"/>
      <c r="E7" s="30"/>
      <c r="F7" s="32" t="s">
        <v>57</v>
      </c>
      <c r="G7" s="57" t="s">
        <v>90</v>
      </c>
      <c r="H7" s="57" t="s">
        <v>91</v>
      </c>
      <c r="I7" s="32" t="s">
        <v>92</v>
      </c>
      <c r="J7" s="58" t="s">
        <v>93</v>
      </c>
      <c r="K7" s="35" t="s">
        <v>62</v>
      </c>
      <c r="L7" s="36" t="s">
        <v>63</v>
      </c>
      <c r="M7" s="32" t="s">
        <v>94</v>
      </c>
      <c r="N7" s="30"/>
      <c r="O7" s="38" t="s">
        <v>95</v>
      </c>
      <c r="P7" s="39"/>
      <c r="Q7" s="30" t="s">
        <v>66</v>
      </c>
      <c r="R7" s="40">
        <v>2.4</v>
      </c>
      <c r="S7" s="30" t="s">
        <v>67</v>
      </c>
      <c r="T7" s="30"/>
      <c r="U7" s="41">
        <v>61</v>
      </c>
      <c r="V7" s="41">
        <v>37</v>
      </c>
      <c r="W7" s="41">
        <v>29</v>
      </c>
      <c r="X7" s="41">
        <v>61</v>
      </c>
      <c r="Y7" s="41">
        <v>37</v>
      </c>
      <c r="Z7" s="41">
        <v>29</v>
      </c>
      <c r="AA7" s="42">
        <v>11.5</v>
      </c>
      <c r="AB7" s="41">
        <v>24</v>
      </c>
      <c r="AC7" s="43">
        <f t="shared" si="10"/>
        <v>6.5452999999999997E-2</v>
      </c>
      <c r="AD7" s="42">
        <v>63</v>
      </c>
      <c r="AE7" s="44">
        <f t="shared" si="11"/>
        <v>23100.545429544865</v>
      </c>
      <c r="AF7" s="45">
        <v>2250</v>
      </c>
      <c r="AG7" s="46">
        <f t="shared" si="12"/>
        <v>9.7400297619047616E-2</v>
      </c>
      <c r="AH7" s="47" t="s">
        <v>68</v>
      </c>
      <c r="AI7" s="48">
        <f t="shared" si="0"/>
        <v>0.48799999999999999</v>
      </c>
      <c r="AJ7" s="46">
        <f t="shared" si="1"/>
        <v>1.1712</v>
      </c>
      <c r="AK7" s="46">
        <f t="shared" si="2"/>
        <v>3.6686002976190473</v>
      </c>
      <c r="AL7" s="49">
        <v>0</v>
      </c>
      <c r="AM7" s="46">
        <f t="shared" si="3"/>
        <v>0</v>
      </c>
      <c r="AN7" s="49">
        <v>0</v>
      </c>
      <c r="AO7" s="46">
        <f t="shared" si="4"/>
        <v>0</v>
      </c>
      <c r="AP7" s="50">
        <v>0</v>
      </c>
      <c r="AQ7" s="49">
        <v>0</v>
      </c>
      <c r="AR7" s="46">
        <f t="shared" si="5"/>
        <v>0</v>
      </c>
      <c r="AS7" s="46">
        <f t="shared" si="6"/>
        <v>0</v>
      </c>
      <c r="AT7" s="46">
        <f t="shared" si="7"/>
        <v>3.6686002976190473</v>
      </c>
      <c r="AU7" s="51">
        <f t="shared" si="8"/>
        <v>0.21105369943676408</v>
      </c>
      <c r="AV7" s="52">
        <v>4.6500000000000004</v>
      </c>
      <c r="AW7" s="53">
        <v>9.99</v>
      </c>
      <c r="AX7" s="51">
        <f t="shared" si="13"/>
        <v>0.53453453453453448</v>
      </c>
      <c r="AY7" s="54">
        <v>1008</v>
      </c>
      <c r="AZ7" s="46">
        <f t="shared" si="14"/>
        <v>3697.9490999999998</v>
      </c>
      <c r="BA7" s="46">
        <f t="shared" si="15"/>
        <v>4687.2000000000007</v>
      </c>
      <c r="BB7" s="46">
        <f t="shared" si="16"/>
        <v>10069.92</v>
      </c>
      <c r="BC7" s="55">
        <f t="shared" si="9"/>
        <v>2.7490259999999997</v>
      </c>
      <c r="BD7" s="30"/>
      <c r="BE7" s="30"/>
      <c r="BF7" s="56"/>
    </row>
    <row r="8" spans="1:58" ht="99.95" customHeight="1">
      <c r="A8" s="32">
        <v>8</v>
      </c>
      <c r="B8" s="32"/>
      <c r="C8" s="32"/>
      <c r="D8" s="31"/>
      <c r="E8" s="30"/>
      <c r="F8" s="32" t="s">
        <v>57</v>
      </c>
      <c r="G8" s="57" t="s">
        <v>96</v>
      </c>
      <c r="H8" s="33" t="s">
        <v>97</v>
      </c>
      <c r="I8" s="32" t="s">
        <v>60</v>
      </c>
      <c r="J8" s="34" t="s">
        <v>61</v>
      </c>
      <c r="K8" s="35" t="s">
        <v>62</v>
      </c>
      <c r="L8" s="36" t="s">
        <v>63</v>
      </c>
      <c r="M8" s="37" t="s">
        <v>98</v>
      </c>
      <c r="N8" s="32"/>
      <c r="O8" s="38" t="s">
        <v>99</v>
      </c>
      <c r="P8" s="32"/>
      <c r="Q8" s="30" t="s">
        <v>66</v>
      </c>
      <c r="R8" s="59">
        <v>3.15</v>
      </c>
      <c r="S8" s="30" t="s">
        <v>67</v>
      </c>
      <c r="T8" s="30"/>
      <c r="U8" s="41">
        <v>37</v>
      </c>
      <c r="V8" s="41">
        <v>31</v>
      </c>
      <c r="W8" s="41">
        <v>40</v>
      </c>
      <c r="X8" s="41">
        <v>37</v>
      </c>
      <c r="Y8" s="41">
        <v>31</v>
      </c>
      <c r="Z8" s="41">
        <v>40</v>
      </c>
      <c r="AA8" s="42">
        <v>11.5</v>
      </c>
      <c r="AB8" s="41">
        <v>12</v>
      </c>
      <c r="AC8" s="43">
        <f t="shared" si="10"/>
        <v>4.5879999999999997E-2</v>
      </c>
      <c r="AD8" s="42">
        <v>63</v>
      </c>
      <c r="AE8" s="44">
        <f t="shared" si="11"/>
        <v>16477.768090671318</v>
      </c>
      <c r="AF8" s="45">
        <v>2250</v>
      </c>
      <c r="AG8" s="46">
        <f t="shared" si="12"/>
        <v>0.13654761904761903</v>
      </c>
      <c r="AH8" s="47" t="s">
        <v>78</v>
      </c>
      <c r="AI8" s="48">
        <f t="shared" si="0"/>
        <v>0.48799999999999999</v>
      </c>
      <c r="AJ8" s="46">
        <f t="shared" si="1"/>
        <v>1.5371999999999999</v>
      </c>
      <c r="AK8" s="46">
        <f t="shared" si="2"/>
        <v>4.8237476190476194</v>
      </c>
      <c r="AL8" s="49">
        <v>0</v>
      </c>
      <c r="AM8" s="60">
        <f t="shared" si="3"/>
        <v>0</v>
      </c>
      <c r="AN8" s="49">
        <v>0</v>
      </c>
      <c r="AO8" s="60">
        <f t="shared" si="4"/>
        <v>0</v>
      </c>
      <c r="AP8" s="50">
        <v>0</v>
      </c>
      <c r="AQ8" s="49">
        <v>0</v>
      </c>
      <c r="AR8" s="60">
        <f t="shared" si="5"/>
        <v>0</v>
      </c>
      <c r="AS8" s="46">
        <f t="shared" si="6"/>
        <v>0</v>
      </c>
      <c r="AT8" s="46">
        <f t="shared" si="7"/>
        <v>4.8237476190476194</v>
      </c>
      <c r="AU8" s="61">
        <f t="shared" si="8"/>
        <v>0.18928611444577828</v>
      </c>
      <c r="AV8" s="59">
        <v>5.95</v>
      </c>
      <c r="AW8" s="53">
        <v>12.99</v>
      </c>
      <c r="AX8" s="51">
        <f t="shared" si="13"/>
        <v>0.54195535026943797</v>
      </c>
      <c r="AY8" s="54">
        <v>1008</v>
      </c>
      <c r="AZ8" s="46">
        <f t="shared" si="14"/>
        <v>4862.3376000000007</v>
      </c>
      <c r="BA8" s="46">
        <f t="shared" si="15"/>
        <v>5997.6</v>
      </c>
      <c r="BB8" s="46">
        <f t="shared" si="16"/>
        <v>13093.92</v>
      </c>
      <c r="BC8" s="55">
        <f t="shared" si="9"/>
        <v>3.8539199999999996</v>
      </c>
      <c r="BD8" s="32"/>
      <c r="BE8" s="32"/>
      <c r="BF8" s="62"/>
    </row>
    <row r="9" spans="1:58" ht="99.95" customHeight="1">
      <c r="A9" s="32">
        <v>9</v>
      </c>
      <c r="B9" s="32"/>
      <c r="C9" s="32"/>
      <c r="D9" s="31"/>
      <c r="E9" s="30"/>
      <c r="F9" s="32" t="s">
        <v>57</v>
      </c>
      <c r="G9" s="57" t="s">
        <v>100</v>
      </c>
      <c r="H9" s="33" t="s">
        <v>101</v>
      </c>
      <c r="I9" s="32" t="s">
        <v>92</v>
      </c>
      <c r="J9" s="58" t="s">
        <v>93</v>
      </c>
      <c r="K9" s="35" t="s">
        <v>62</v>
      </c>
      <c r="L9" s="36" t="s">
        <v>63</v>
      </c>
      <c r="M9" s="32" t="s">
        <v>102</v>
      </c>
      <c r="N9" s="32"/>
      <c r="O9" s="38" t="s">
        <v>103</v>
      </c>
      <c r="P9" s="32"/>
      <c r="Q9" s="30" t="s">
        <v>66</v>
      </c>
      <c r="R9" s="59">
        <v>2.4</v>
      </c>
      <c r="S9" s="30" t="s">
        <v>67</v>
      </c>
      <c r="T9" s="30"/>
      <c r="U9" s="41">
        <v>61</v>
      </c>
      <c r="V9" s="41">
        <v>37</v>
      </c>
      <c r="W9" s="41">
        <v>29</v>
      </c>
      <c r="X9" s="41">
        <v>61</v>
      </c>
      <c r="Y9" s="41">
        <v>37</v>
      </c>
      <c r="Z9" s="41">
        <v>29</v>
      </c>
      <c r="AA9" s="42">
        <v>11.5</v>
      </c>
      <c r="AB9" s="41">
        <v>24</v>
      </c>
      <c r="AC9" s="43">
        <f t="shared" si="10"/>
        <v>6.5452999999999997E-2</v>
      </c>
      <c r="AD9" s="42">
        <v>63</v>
      </c>
      <c r="AE9" s="44">
        <f t="shared" si="11"/>
        <v>23100.545429544865</v>
      </c>
      <c r="AF9" s="45">
        <v>2250</v>
      </c>
      <c r="AG9" s="46">
        <f t="shared" si="12"/>
        <v>9.7400297619047616E-2</v>
      </c>
      <c r="AH9" s="47" t="s">
        <v>104</v>
      </c>
      <c r="AI9" s="48">
        <f t="shared" si="0"/>
        <v>0.48799999999999999</v>
      </c>
      <c r="AJ9" s="46">
        <f t="shared" si="1"/>
        <v>1.1712</v>
      </c>
      <c r="AK9" s="46">
        <f t="shared" si="2"/>
        <v>3.6686002976190473</v>
      </c>
      <c r="AL9" s="49">
        <v>0</v>
      </c>
      <c r="AM9" s="60">
        <f t="shared" si="3"/>
        <v>0</v>
      </c>
      <c r="AN9" s="49">
        <v>0</v>
      </c>
      <c r="AO9" s="60">
        <f t="shared" si="4"/>
        <v>0</v>
      </c>
      <c r="AP9" s="50">
        <v>0</v>
      </c>
      <c r="AQ9" s="49">
        <v>0</v>
      </c>
      <c r="AR9" s="60">
        <f t="shared" si="5"/>
        <v>0</v>
      </c>
      <c r="AS9" s="46">
        <f t="shared" si="6"/>
        <v>0</v>
      </c>
      <c r="AT9" s="46">
        <f t="shared" si="7"/>
        <v>3.6686002976190473</v>
      </c>
      <c r="AU9" s="61">
        <f t="shared" si="8"/>
        <v>0.21105369943676408</v>
      </c>
      <c r="AV9" s="59">
        <v>4.6500000000000004</v>
      </c>
      <c r="AW9" s="53">
        <v>9.99</v>
      </c>
      <c r="AX9" s="51">
        <f t="shared" si="13"/>
        <v>0.53453453453453448</v>
      </c>
      <c r="AY9" s="54">
        <v>1008</v>
      </c>
      <c r="AZ9" s="46">
        <f t="shared" si="14"/>
        <v>3697.9490999999998</v>
      </c>
      <c r="BA9" s="46">
        <f t="shared" si="15"/>
        <v>4687.2000000000007</v>
      </c>
      <c r="BB9" s="46">
        <f t="shared" si="16"/>
        <v>10069.92</v>
      </c>
      <c r="BC9" s="55">
        <f t="shared" si="9"/>
        <v>2.7490259999999997</v>
      </c>
      <c r="BD9" s="32"/>
      <c r="BE9" s="32"/>
      <c r="BF9" s="62"/>
    </row>
    <row r="10" spans="1:58" ht="99.95" customHeight="1">
      <c r="A10" s="32">
        <v>10</v>
      </c>
      <c r="B10" s="32"/>
      <c r="C10" s="32"/>
      <c r="D10" s="31"/>
      <c r="E10" s="30"/>
      <c r="F10" s="32" t="s">
        <v>57</v>
      </c>
      <c r="G10" s="57" t="s">
        <v>105</v>
      </c>
      <c r="H10" s="33" t="s">
        <v>106</v>
      </c>
      <c r="I10" s="32" t="s">
        <v>92</v>
      </c>
      <c r="J10" s="58" t="s">
        <v>93</v>
      </c>
      <c r="K10" s="35" t="s">
        <v>62</v>
      </c>
      <c r="L10" s="36" t="s">
        <v>63</v>
      </c>
      <c r="M10" s="37" t="s">
        <v>82</v>
      </c>
      <c r="N10" s="32"/>
      <c r="O10" s="38" t="s">
        <v>107</v>
      </c>
      <c r="P10" s="32"/>
      <c r="Q10" s="30" t="s">
        <v>66</v>
      </c>
      <c r="R10" s="59">
        <v>2.4</v>
      </c>
      <c r="S10" s="30" t="s">
        <v>67</v>
      </c>
      <c r="T10" s="30"/>
      <c r="U10" s="41">
        <v>61</v>
      </c>
      <c r="V10" s="41">
        <v>37</v>
      </c>
      <c r="W10" s="41">
        <v>29</v>
      </c>
      <c r="X10" s="41">
        <v>61</v>
      </c>
      <c r="Y10" s="41">
        <v>37</v>
      </c>
      <c r="Z10" s="41">
        <v>29</v>
      </c>
      <c r="AA10" s="42">
        <v>11.5</v>
      </c>
      <c r="AB10" s="41">
        <v>24</v>
      </c>
      <c r="AC10" s="43">
        <f t="shared" si="10"/>
        <v>6.5452999999999997E-2</v>
      </c>
      <c r="AD10" s="42">
        <v>63</v>
      </c>
      <c r="AE10" s="44">
        <f t="shared" si="11"/>
        <v>23100.545429544865</v>
      </c>
      <c r="AF10" s="45">
        <v>2250</v>
      </c>
      <c r="AG10" s="46">
        <f t="shared" si="12"/>
        <v>9.7400297619047616E-2</v>
      </c>
      <c r="AH10" s="47" t="s">
        <v>68</v>
      </c>
      <c r="AI10" s="48">
        <f t="shared" si="0"/>
        <v>0.48799999999999999</v>
      </c>
      <c r="AJ10" s="46">
        <f t="shared" si="1"/>
        <v>1.1712</v>
      </c>
      <c r="AK10" s="46">
        <f t="shared" si="2"/>
        <v>3.6686002976190473</v>
      </c>
      <c r="AL10" s="49">
        <v>0</v>
      </c>
      <c r="AM10" s="60">
        <f t="shared" si="3"/>
        <v>0</v>
      </c>
      <c r="AN10" s="49">
        <v>0</v>
      </c>
      <c r="AO10" s="60">
        <f t="shared" si="4"/>
        <v>0</v>
      </c>
      <c r="AP10" s="50">
        <v>0</v>
      </c>
      <c r="AQ10" s="49">
        <v>0</v>
      </c>
      <c r="AR10" s="60">
        <f t="shared" si="5"/>
        <v>0</v>
      </c>
      <c r="AS10" s="46">
        <f t="shared" si="6"/>
        <v>0</v>
      </c>
      <c r="AT10" s="46">
        <f t="shared" si="7"/>
        <v>3.6686002976190473</v>
      </c>
      <c r="AU10" s="61">
        <f t="shared" si="8"/>
        <v>0.21105369943676408</v>
      </c>
      <c r="AV10" s="59">
        <v>4.6500000000000004</v>
      </c>
      <c r="AW10" s="53">
        <v>9.99</v>
      </c>
      <c r="AX10" s="51">
        <f t="shared" si="13"/>
        <v>0.53453453453453448</v>
      </c>
      <c r="AY10" s="54">
        <v>1008</v>
      </c>
      <c r="AZ10" s="46">
        <f t="shared" si="14"/>
        <v>3697.9490999999998</v>
      </c>
      <c r="BA10" s="46">
        <f t="shared" si="15"/>
        <v>4687.2000000000007</v>
      </c>
      <c r="BB10" s="46">
        <f t="shared" si="16"/>
        <v>10069.92</v>
      </c>
      <c r="BC10" s="55">
        <f t="shared" si="9"/>
        <v>2.7490259999999997</v>
      </c>
      <c r="BD10" s="32"/>
      <c r="BE10" s="32"/>
      <c r="BF10" s="62"/>
    </row>
    <row r="11" spans="1:58">
      <c r="AU11" s="4"/>
      <c r="AW11" s="5"/>
      <c r="AX11" s="4"/>
      <c r="AY11" s="65"/>
    </row>
  </sheetData>
  <sheetProtection insertRows="0" deleteRows="0" sort="0"/>
  <protectedRanges>
    <protectedRange sqref="AW11:AY11 P2:T10 BC2:BC10 U12:AV229 U11:AU11 L11:T229 A11:J229 U5:Z10 AB8:AB10 AY5:AY10 AC2:AE10 AX2:AX10 AG2:AG10 AJ2:AU10 A2:I10 M2:N10" name="Range1"/>
    <protectedRange sqref="U2:AA2 U3:Z4 AA3:AA10" name="Range1_2"/>
    <protectedRange sqref="AF2:AF10" name="Range1_3"/>
    <protectedRange sqref="AI2:AI10" name="Range1_4"/>
    <protectedRange sqref="AW2:AW10" name="Range1_5"/>
    <protectedRange sqref="AY2:AY4" name="Range1_6"/>
    <protectedRange sqref="K2:K256" name="Range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S2:S10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2025-08-25T03:22:44Z</dcterms:created>
  <dcterms:modified xsi:type="dcterms:W3CDTF">2025-08-25T03:23:44Z</dcterms:modified>
</cp:coreProperties>
</file>