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4030" windowHeight="11460"/>
  </bookViews>
  <sheets>
    <sheet name="Item" sheetId="1" r:id="rId1"/>
  </sheets>
  <externalReferences>
    <externalReference r:id="rId2"/>
  </externalReferences>
  <definedNames>
    <definedName name="_xlnm._FilterDatabase" localSheetId="0" hidden="1">Item!$A$1:$B$2</definedName>
  </definedNames>
  <calcPr calcId="152511"/>
</workbook>
</file>

<file path=xl/calcChain.xml><?xml version="1.0" encoding="utf-8"?>
<calcChain xmlns="http://schemas.openxmlformats.org/spreadsheetml/2006/main">
  <c r="BD9" i="1" l="1"/>
  <c r="AW9" i="1"/>
  <c r="AS9" i="1"/>
  <c r="AP9" i="1"/>
  <c r="AN9" i="1"/>
  <c r="AL9" i="1"/>
  <c r="AI9" i="1"/>
  <c r="AC9" i="1"/>
  <c r="T9" i="1"/>
  <c r="BD8" i="1"/>
  <c r="AW8" i="1"/>
  <c r="AS8" i="1"/>
  <c r="AP8" i="1"/>
  <c r="AN8" i="1"/>
  <c r="AL8" i="1"/>
  <c r="AI8" i="1"/>
  <c r="AC8" i="1"/>
  <c r="T8" i="1"/>
  <c r="BD7" i="1"/>
  <c r="AW7" i="1"/>
  <c r="AS7" i="1"/>
  <c r="AP7" i="1"/>
  <c r="AN7" i="1"/>
  <c r="AL7" i="1"/>
  <c r="AI7" i="1"/>
  <c r="AC7" i="1"/>
  <c r="AF7" i="1" s="1"/>
  <c r="T7" i="1"/>
  <c r="BD6" i="1"/>
  <c r="AW6" i="1"/>
  <c r="AS6" i="1"/>
  <c r="AP6" i="1"/>
  <c r="AN6" i="1"/>
  <c r="AL6" i="1"/>
  <c r="AI6" i="1"/>
  <c r="AC6" i="1"/>
  <c r="T6" i="1"/>
  <c r="BD5" i="1"/>
  <c r="AW5" i="1"/>
  <c r="AS5" i="1"/>
  <c r="AP5" i="1"/>
  <c r="AN5" i="1"/>
  <c r="AL5" i="1"/>
  <c r="AI5" i="1"/>
  <c r="AC5" i="1"/>
  <c r="T5" i="1"/>
  <c r="BD4" i="1"/>
  <c r="AW4" i="1"/>
  <c r="AS4" i="1"/>
  <c r="AP4" i="1"/>
  <c r="AN4" i="1"/>
  <c r="AL4" i="1"/>
  <c r="AI4" i="1"/>
  <c r="AC4" i="1"/>
  <c r="T4" i="1"/>
  <c r="BD3" i="1"/>
  <c r="AW3" i="1"/>
  <c r="AS3" i="1"/>
  <c r="AP3" i="1"/>
  <c r="AN3" i="1"/>
  <c r="AL3" i="1"/>
  <c r="AI3" i="1"/>
  <c r="AC3" i="1"/>
  <c r="AF3" i="1" s="1"/>
  <c r="AJ3" i="1" s="1"/>
  <c r="T3" i="1"/>
  <c r="BD2" i="1"/>
  <c r="AW2" i="1"/>
  <c r="AS2" i="1"/>
  <c r="AP2" i="1"/>
  <c r="AN2" i="1"/>
  <c r="AL2" i="1"/>
  <c r="AI2" i="1"/>
  <c r="AC2" i="1"/>
  <c r="T2" i="1"/>
  <c r="AT6" i="1" l="1"/>
  <c r="AJ7" i="1"/>
  <c r="AT2" i="1"/>
  <c r="AT5" i="1"/>
  <c r="AT9" i="1"/>
  <c r="AT4" i="1"/>
  <c r="AT8" i="1"/>
  <c r="AT3" i="1"/>
  <c r="AU3" i="1" s="1"/>
  <c r="BC3" i="1" s="1"/>
  <c r="AT7" i="1"/>
  <c r="AF5" i="1"/>
  <c r="AJ5" i="1" s="1"/>
  <c r="AF9" i="1"/>
  <c r="AJ9" i="1" s="1"/>
  <c r="AF2" i="1"/>
  <c r="AJ2" i="1" s="1"/>
  <c r="AU2" i="1" s="1"/>
  <c r="AF6" i="1"/>
  <c r="AJ6" i="1" s="1"/>
  <c r="AU6" i="1" s="1"/>
  <c r="BC6" i="1" s="1"/>
  <c r="AF4" i="1"/>
  <c r="AJ4" i="1" s="1"/>
  <c r="AU4" i="1" s="1"/>
  <c r="AF8" i="1"/>
  <c r="AJ8" i="1" s="1"/>
  <c r="AU8" i="1" s="1"/>
  <c r="BC2" i="1"/>
  <c r="AU5" i="1" l="1"/>
  <c r="AU7" i="1"/>
  <c r="BC7" i="1" s="1"/>
  <c r="AU9" i="1"/>
  <c r="BC9" i="1" s="1"/>
  <c r="BC4" i="1"/>
  <c r="BC5" i="1"/>
  <c r="BC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<sst xmlns="http://schemas.openxmlformats.org/spreadsheetml/2006/main" count="160" uniqueCount="84">
  <si>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</si>
  <si>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</si>
  <si>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</si>
  <si>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</si>
  <si>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</si>
  <si>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</si>
  <si>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</si>
  <si>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</si>
  <si>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</si>
  <si>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</si>
  <si>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</si>
  <si>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</si>
  <si>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</si>
  <si>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</si>
  <si>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</si>
  <si>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</si>
  <si>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</si>
  <si>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</si>
  <si>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</si>
  <si>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</si>
  <si>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</si>
  <si>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</si>
  <si>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</si>
  <si>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</si>
  <si>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</si>
  <si>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</si>
  <si>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</si>
  <si>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</si>
  <si>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</si>
  <si>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</si>
  <si>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</si>
  <si>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</si>
  <si>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</si>
  <si>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</si>
  <si>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</si>
  <si>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</si>
  <si>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</si>
  <si>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</si>
  <si>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</si>
  <si>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</si>
  <si>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</si>
  <si>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</si>
  <si>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</si>
  <si>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</si>
  <si>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</si>
  <si>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</si>
  <si>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</si>
  <si>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</si>
  <si>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</si>
  <si>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</si>
  <si>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</si>
  <si>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</si>
  <si>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</si>
  <si>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</si>
  <si>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</si>
  <si>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</si>
  <si>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BEBE</t>
  </si>
  <si>
    <t>QUILT</t>
  </si>
  <si>
    <t>Nikita</t>
    <phoneticPr fontId="3" type="noConversion"/>
  </si>
  <si>
    <t>Hanging 3pc Quilt Set</t>
  </si>
  <si>
    <t xml:space="preserve">FRONT 220gsm Crinkled Velvet. BACK 85gsm microfiber solid. 120gsm poly fill. Stitch quilting. Hanging packaging. </t>
    <phoneticPr fontId="3" type="noConversion"/>
  </si>
  <si>
    <t>Tan</t>
    <phoneticPr fontId="3" type="noConversion"/>
  </si>
  <si>
    <t>Normal</t>
  </si>
  <si>
    <t>9404.40.9022</t>
    <phoneticPr fontId="3" type="noConversion"/>
  </si>
  <si>
    <t>Nanette Lepore</t>
  </si>
  <si>
    <t>Harley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</si>
  <si>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</si>
  <si>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Sage</t>
    <phoneticPr fontId="3" type="noConversion"/>
  </si>
  <si>
    <t>Felicity</t>
    <phoneticPr fontId="3" type="noConversion"/>
  </si>
  <si>
    <t xml:space="preserve">Quilt/Shams: 85gsm microfiber rotary print on front and reverse solid . 140gsm polyester fill. Stitch quilted. Hanger packaging. </t>
    <phoneticPr fontId="3" type="noConversion"/>
  </si>
  <si>
    <t>Blue</t>
    <phoneticPr fontId="3" type="noConversion"/>
  </si>
  <si>
    <t>Olivia</t>
    <phoneticPr fontId="3" type="noConversion"/>
  </si>
  <si>
    <t>BCF10-3940</t>
  </si>
  <si>
    <t>BCF10-3941</t>
  </si>
  <si>
    <t>BCF10-3942</t>
  </si>
  <si>
    <t>BCF10-3943</t>
  </si>
  <si>
    <t>BCF10-3944</t>
  </si>
  <si>
    <t>BCF10-3945</t>
  </si>
  <si>
    <t>BCF10-3946</t>
  </si>
  <si>
    <t>BCF10-3947</t>
  </si>
  <si>
    <r>
      <t>Queen: 90x90"/20x26+1/2</t>
    </r>
    <r>
      <rPr>
        <sz val="11"/>
        <rFont val="Calibri"/>
        <family val="2"/>
      </rPr>
      <t>"</t>
    </r>
    <r>
      <rPr>
        <sz val="11"/>
        <rFont val="Calibri"/>
        <family val="2"/>
      </rPr>
      <t>(2)</t>
    </r>
    <phoneticPr fontId="3" type="noConversion"/>
  </si>
  <si>
    <t>King:  104x90"/20x36+1/2"(2)</t>
  </si>
  <si>
    <t>Queen: 90x90"/20x26+1/2"(2)</t>
  </si>
  <si>
    <r>
      <t>P</t>
    </r>
    <r>
      <rPr>
        <sz val="11"/>
        <rFont val="Calibri"/>
        <family val="2"/>
      </rPr>
      <t>iece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</si>
</sst>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￥-804]#,##0.00;[Red][$￥-804]#,##0.00"/>
    <numFmt numFmtId="177" formatCode="[$¥-478]#,##0.00"/>
    <numFmt numFmtId="178" formatCode="&quot;$&quot;#,##0.00"/>
    <numFmt numFmtId="179" formatCode="0.0"/>
    <numFmt numFmtId="180" formatCode="0.000"/>
    <numFmt numFmtId="181" formatCode="_(&quot;$&quot;* #,##0.00_);_(&quot;$&quot;* \(#,##0.00\);_(&quot;$&quot;* &quot;-&quot;??_);_(@_)"/>
  </numFmts>
  <fonts count="13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176" fontId="4" fillId="0" borderId="0">
      <alignment vertical="center"/>
    </xf>
    <xf numFmtId="0" fontId="5" fillId="0" borderId="0"/>
    <xf numFmtId="0" fontId="6" fillId="0" borderId="0"/>
    <xf numFmtId="0" fontId="1" fillId="0" borderId="0">
      <alignment vertical="center"/>
    </xf>
    <xf numFmtId="0" fontId="7" fillId="0" borderId="0"/>
    <xf numFmtId="0" fontId="5" fillId="0" borderId="0"/>
    <xf numFmtId="0" fontId="6" fillId="0" borderId="0"/>
    <xf numFmtId="0" fontId="7" fillId="0" borderId="0"/>
    <xf numFmtId="0" fontId="2" fillId="0" borderId="0"/>
    <xf numFmtId="181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0">
    <xf numFmtId="0" fontId="0" fillId="0" borderId="0" xfId="0" applyNumberFormat="1" applyFont="1"/>
    <xf numFmtId="0" fontId="2" fillId="0" borderId="1" xfId="0" applyNumberFormat="1" applyFont="1" applyBorder="1"/>
    <xf numFmtId="0" fontId="8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2" xfId="8" applyFont="1" applyFill="1" applyBorder="1" applyAlignment="1">
      <alignment horizontal="center" wrapText="1"/>
    </xf>
    <xf numFmtId="177" fontId="8" fillId="4" borderId="2" xfId="0" applyNumberFormat="1" applyFont="1" applyFill="1" applyBorder="1" applyAlignment="1">
      <alignment horizontal="center" wrapText="1"/>
    </xf>
    <xf numFmtId="2" fontId="8" fillId="4" borderId="2" xfId="0" applyNumberFormat="1" applyFont="1" applyFill="1" applyBorder="1" applyAlignment="1">
      <alignment horizontal="center" wrapText="1"/>
    </xf>
    <xf numFmtId="178" fontId="10" fillId="4" borderId="2" xfId="9" applyNumberFormat="1" applyFont="1" applyFill="1" applyBorder="1" applyAlignment="1">
      <alignment wrapText="1"/>
    </xf>
    <xf numFmtId="178" fontId="8" fillId="5" borderId="3" xfId="0" applyNumberFormat="1" applyFont="1" applyFill="1" applyBorder="1" applyAlignment="1">
      <alignment horizontal="center" wrapText="1"/>
    </xf>
    <xf numFmtId="178" fontId="8" fillId="4" borderId="2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79" fontId="8" fillId="0" borderId="2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wrapText="1"/>
    </xf>
    <xf numFmtId="180" fontId="10" fillId="0" borderId="2" xfId="9" applyNumberFormat="1" applyFont="1" applyBorder="1" applyAlignment="1">
      <alignment wrapText="1"/>
    </xf>
    <xf numFmtId="1" fontId="10" fillId="0" borderId="2" xfId="9" applyNumberFormat="1" applyFont="1" applyBorder="1" applyAlignment="1">
      <alignment wrapText="1"/>
    </xf>
    <xf numFmtId="178" fontId="10" fillId="0" borderId="2" xfId="9" applyNumberFormat="1" applyFont="1" applyBorder="1" applyAlignment="1">
      <alignment wrapText="1"/>
    </xf>
    <xf numFmtId="10" fontId="8" fillId="0" borderId="2" xfId="0" applyNumberFormat="1" applyFont="1" applyBorder="1" applyAlignment="1">
      <alignment horizontal="center" wrapText="1"/>
    </xf>
    <xf numFmtId="178" fontId="10" fillId="2" borderId="2" xfId="9" applyNumberFormat="1" applyFont="1" applyFill="1" applyBorder="1" applyAlignment="1">
      <alignment wrapText="1"/>
    </xf>
    <xf numFmtId="178" fontId="10" fillId="6" borderId="2" xfId="9" applyNumberFormat="1" applyFont="1" applyFill="1" applyBorder="1" applyAlignment="1">
      <alignment wrapText="1"/>
    </xf>
    <xf numFmtId="10" fontId="10" fillId="6" borderId="2" xfId="9" applyNumberFormat="1" applyFont="1" applyFill="1" applyBorder="1" applyAlignment="1">
      <alignment wrapText="1"/>
    </xf>
    <xf numFmtId="178" fontId="11" fillId="2" borderId="2" xfId="9" applyNumberFormat="1" applyFont="1" applyFill="1" applyBorder="1" applyAlignment="1">
      <alignment wrapText="1"/>
    </xf>
    <xf numFmtId="178" fontId="8" fillId="6" borderId="2" xfId="0" applyNumberFormat="1" applyFont="1" applyFill="1" applyBorder="1" applyAlignment="1">
      <alignment horizontal="center" wrapText="1"/>
    </xf>
    <xf numFmtId="178" fontId="8" fillId="0" borderId="2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2" xfId="8" applyBorder="1" applyAlignment="1">
      <alignment wrapText="1"/>
    </xf>
    <xf numFmtId="177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8" fontId="0" fillId="7" borderId="2" xfId="10" applyNumberFormat="1" applyFont="1" applyFill="1" applyBorder="1" applyAlignment="1">
      <alignment wrapText="1"/>
    </xf>
    <xf numFmtId="178" fontId="0" fillId="0" borderId="3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79" fontId="0" fillId="0" borderId="2" xfId="0" applyNumberFormat="1" applyBorder="1" applyAlignment="1">
      <alignment wrapText="1"/>
    </xf>
    <xf numFmtId="1" fontId="7" fillId="0" borderId="2" xfId="0" applyNumberFormat="1" applyFont="1" applyBorder="1" applyAlignment="1">
      <alignment wrapText="1"/>
    </xf>
    <xf numFmtId="180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0" fontId="12" fillId="0" borderId="2" xfId="0" applyFont="1" applyBorder="1" applyAlignment="1">
      <alignment wrapText="1"/>
    </xf>
    <xf numFmtId="178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7" borderId="2" xfId="11" applyNumberFormat="1" applyFont="1" applyFill="1" applyBorder="1" applyAlignment="1">
      <alignment wrapText="1"/>
    </xf>
    <xf numFmtId="178" fontId="0" fillId="2" borderId="2" xfId="0" applyNumberFormat="1" applyFill="1" applyBorder="1" applyAlignment="1">
      <alignment wrapText="1"/>
    </xf>
    <xf numFmtId="1" fontId="0" fillId="2" borderId="2" xfId="0" applyNumberFormat="1" applyFill="1" applyBorder="1" applyAlignment="1">
      <alignment wrapText="1"/>
    </xf>
    <xf numFmtId="1" fontId="0" fillId="0" borderId="2" xfId="0" applyNumberFormat="1" applyBorder="1" applyAlignment="1">
      <alignment wrapText="1"/>
    </xf>
    <xf numFmtId="0" fontId="7" fillId="0" borderId="0" xfId="0" applyFont="1" applyAlignment="1">
      <alignment wrapText="1"/>
    </xf>
  </cellXfs>
  <cellStyles count="12">
    <cellStyle name="Currency 2" xfId="10"/>
    <cellStyle name="Normal 10" xfId="5"/>
    <cellStyle name="Normal 124" xfId="4"/>
    <cellStyle name="Normal 2" xfId="8"/>
    <cellStyle name="Normal 2 18 2" xfId="9"/>
    <cellStyle name="Normal 3 3 17 2" xfId="3"/>
    <cellStyle name="Normal_Sheet2" xfId="6"/>
    <cellStyle name="Percent 2" xfId="11"/>
    <cellStyle name="常规" xfId="0" builtinId="0"/>
    <cellStyle name="常规 21" xfId="2"/>
    <cellStyle name="常规 3" xfId="7"/>
    <cellStyle name="常规 42" xfId="1"/>
  </cellStyles>
  <dxfs count="2">
    <dxf>
      <font>
        <color rgb="FFFF0000"/>
      </font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76200</xdr:rowOff>
    </xdr:from>
    <xdr:to>
      <xdr:col>2</xdr:col>
      <xdr:colOff>17407</xdr:colOff>
      <xdr:row>10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AA05F61-44F9-5608-84A6-4FC5193B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1314450"/>
          <a:ext cx="1198506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481938</xdr:rowOff>
    </xdr:from>
    <xdr:to>
      <xdr:col>2</xdr:col>
      <xdr:colOff>296739</xdr:colOff>
      <xdr:row>10</xdr:row>
      <xdr:rowOff>142875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13AC0BC0-1471-ECC4-B633-CA7982F5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3301338"/>
          <a:ext cx="1611189" cy="111826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</xdr:row>
      <xdr:rowOff>364648</xdr:rowOff>
    </xdr:from>
    <xdr:to>
      <xdr:col>2</xdr:col>
      <xdr:colOff>304800</xdr:colOff>
      <xdr:row>12</xdr:row>
      <xdr:rowOff>113287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B548C1B7-E0FB-1E09-2E91-E354F3B07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5425" y="5365273"/>
          <a:ext cx="1562100" cy="108213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7</xdr:row>
      <xdr:rowOff>258068</xdr:rowOff>
    </xdr:from>
    <xdr:to>
      <xdr:col>2</xdr:col>
      <xdr:colOff>647700</xdr:colOff>
      <xdr:row>16</xdr:row>
      <xdr:rowOff>46625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4E92D170-F1EC-E974-F844-B2F8DC1BB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7801" y="7182743"/>
          <a:ext cx="1952624" cy="13411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4%20Quilt%20commit_8%201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9"/>
  <sheetViews>
    <sheetView tabSelected="1" topLeftCell="AH1" workbookViewId="0">
      <selection activeCell="AX3" sqref="AX3"/>
    </sheetView>
  </sheetViews>
  <sheetFormatPr defaultRowHeight="12.75" x14ac:dyDescent="0.2"/>
  <cols>
    <col min="1" max="5" width="20" style="1" customWidth="1"/>
    <col min="6" max="6" width="9.140625" style="1" customWidth="1"/>
    <col min="7" max="16384" width="9.140625" style="1"/>
  </cols>
  <sheetData>
    <row r="1" spans="1:56" s="27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14</v>
      </c>
      <c r="O1" s="3" t="s">
        <v>0</v>
      </c>
      <c r="P1" s="3" t="s">
        <v>15</v>
      </c>
      <c r="Q1" s="7" t="s">
        <v>16</v>
      </c>
      <c r="R1" s="8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2" t="s">
        <v>30</v>
      </c>
      <c r="AF1" s="19" t="s">
        <v>31</v>
      </c>
      <c r="AG1" s="2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13" t="s">
        <v>42</v>
      </c>
      <c r="AR1" s="20" t="s">
        <v>43</v>
      </c>
      <c r="AS1" s="19" t="s">
        <v>44</v>
      </c>
      <c r="AT1" s="19" t="s">
        <v>45</v>
      </c>
      <c r="AU1" s="22" t="s">
        <v>46</v>
      </c>
      <c r="AV1" s="23" t="s">
        <v>47</v>
      </c>
      <c r="AW1" s="22" t="s">
        <v>48</v>
      </c>
      <c r="AX1" s="24" t="s">
        <v>49</v>
      </c>
      <c r="AY1" s="25" t="s">
        <v>50</v>
      </c>
      <c r="AZ1" s="25" t="s">
        <v>51</v>
      </c>
      <c r="BA1" s="22" t="s">
        <v>52</v>
      </c>
      <c r="BB1" s="6" t="s">
        <v>53</v>
      </c>
      <c r="BC1" s="26" t="s">
        <v>54</v>
      </c>
      <c r="BD1" s="26" t="s">
        <v>55</v>
      </c>
    </row>
    <row r="2" spans="1:56" s="27" customFormat="1" ht="62.25" customHeight="1" x14ac:dyDescent="0.25">
      <c r="A2" s="29">
        <v>1</v>
      </c>
      <c r="B2" s="28"/>
      <c r="C2" s="28"/>
      <c r="D2" s="28" t="s">
        <v>56</v>
      </c>
      <c r="E2" s="28"/>
      <c r="F2" s="28" t="s">
        <v>57</v>
      </c>
      <c r="G2" s="30" t="s">
        <v>58</v>
      </c>
      <c r="H2" s="28" t="s">
        <v>59</v>
      </c>
      <c r="I2" s="28" t="s">
        <v>59</v>
      </c>
      <c r="J2" s="30" t="s">
        <v>60</v>
      </c>
      <c r="K2" s="31" t="s">
        <v>60</v>
      </c>
      <c r="L2" s="30" t="s">
        <v>80</v>
      </c>
      <c r="M2" s="30" t="s">
        <v>61</v>
      </c>
      <c r="N2" s="28">
        <v>12345</v>
      </c>
      <c r="O2" s="28" t="s">
        <v>72</v>
      </c>
      <c r="P2" s="28"/>
      <c r="Q2" s="49" t="s">
        <v>83</v>
      </c>
      <c r="R2" s="32">
        <v>96.04</v>
      </c>
      <c r="S2" s="33">
        <v>8.1</v>
      </c>
      <c r="T2" s="34">
        <f>IF(ISERROR(R2/S2),"",R2/S2)</f>
        <v>11.856790123456792</v>
      </c>
      <c r="U2" s="35">
        <v>11.86</v>
      </c>
      <c r="V2" s="36"/>
      <c r="W2" s="28" t="s">
        <v>62</v>
      </c>
      <c r="X2" s="37">
        <v>45</v>
      </c>
      <c r="Y2" s="37">
        <v>23</v>
      </c>
      <c r="Z2" s="37">
        <v>42</v>
      </c>
      <c r="AA2" s="33"/>
      <c r="AB2" s="38">
        <v>2</v>
      </c>
      <c r="AC2" s="39">
        <f>IF(X2="","",X2*Y2*Z2/1000000)</f>
        <v>4.3470000000000002E-2</v>
      </c>
      <c r="AD2" s="40">
        <v>3023</v>
      </c>
      <c r="AE2" s="41">
        <v>3300</v>
      </c>
      <c r="AF2" s="42">
        <f>IF(ISERROR(AE2/AD2),"",AE2/AD2)</f>
        <v>1.0916308303010254</v>
      </c>
      <c r="AG2" s="30" t="s">
        <v>63</v>
      </c>
      <c r="AH2" s="43">
        <v>0.42799999999999999</v>
      </c>
      <c r="AI2" s="42">
        <f>IF(ISERROR(U2*AH2),"",U2*AH2)</f>
        <v>5.0760799999999993</v>
      </c>
      <c r="AJ2" s="42">
        <f t="shared" ref="AJ2:AJ9" si="0">IF(ISERROR(U2+AF2+AI2),"",U2+AF2+AI2)</f>
        <v>18.027710830301025</v>
      </c>
      <c r="AK2" s="43"/>
      <c r="AL2" s="42">
        <f t="shared" ref="AL2:AL9" si="1">IF(ISERROR(AX2*AK2),"",AX2*AK2)</f>
        <v>0</v>
      </c>
      <c r="AM2" s="43">
        <v>0</v>
      </c>
      <c r="AN2" s="42">
        <f t="shared" ref="AN2:AN9" si="2">IF(ISERROR(AX2*AM2),"",AX2*AM2)</f>
        <v>0</v>
      </c>
      <c r="AO2" s="44">
        <v>0</v>
      </c>
      <c r="AP2" s="42">
        <f>IF(ISERROR(AX2*AO3),"",AX2*AO3)</f>
        <v>0</v>
      </c>
      <c r="AQ2" s="28"/>
      <c r="AR2" s="43">
        <v>0</v>
      </c>
      <c r="AS2" s="42">
        <f t="shared" ref="AS2:AS9" si="3">IF(ISERROR(AX2*AR2),"",AX2*AR2)</f>
        <v>0</v>
      </c>
      <c r="AT2" s="42">
        <f>IF(ISERROR(AL2+AN2+AP2+AS2),"",AL2+AN2+AP2+AS2)</f>
        <v>0</v>
      </c>
      <c r="AU2" s="42">
        <f t="shared" ref="AU2:AU9" si="4">IF(ISERROR(AJ2+AT2),"",AJ2+AT2)</f>
        <v>18.027710830301025</v>
      </c>
      <c r="AV2" s="45">
        <v>0.1487</v>
      </c>
      <c r="AW2" s="42">
        <f>IF(AZ2="","",AY2*(1-AZ2))</f>
        <v>21.178704000000003</v>
      </c>
      <c r="AX2" s="46">
        <v>21.18</v>
      </c>
      <c r="AY2" s="36">
        <v>39.99</v>
      </c>
      <c r="AZ2" s="44">
        <v>0.47039999999999998</v>
      </c>
      <c r="BA2" s="44">
        <v>0.47039999999999998</v>
      </c>
      <c r="BB2" s="47">
        <v>750</v>
      </c>
      <c r="BC2" s="42">
        <f>IF(ISERROR(AU2*BB2),"",AU2*BB2)</f>
        <v>13520.783122725768</v>
      </c>
      <c r="BD2" s="42">
        <f>IF(ISERROR(AX2*BB2),"",AX2*BB2)</f>
        <v>15885</v>
      </c>
    </row>
    <row r="3" spans="1:56" s="27" customFormat="1" ht="62.25" customHeight="1" x14ac:dyDescent="0.25">
      <c r="A3" s="29">
        <v>2</v>
      </c>
      <c r="B3" s="28"/>
      <c r="C3" s="28"/>
      <c r="D3" s="28" t="s">
        <v>56</v>
      </c>
      <c r="E3" s="28"/>
      <c r="F3" s="28" t="s">
        <v>57</v>
      </c>
      <c r="G3" s="30" t="s">
        <v>58</v>
      </c>
      <c r="H3" s="28" t="s">
        <v>59</v>
      </c>
      <c r="I3" s="28" t="s">
        <v>59</v>
      </c>
      <c r="J3" s="30" t="s">
        <v>60</v>
      </c>
      <c r="K3" s="31" t="s">
        <v>60</v>
      </c>
      <c r="L3" s="30" t="s">
        <v>81</v>
      </c>
      <c r="M3" s="30" t="s">
        <v>61</v>
      </c>
      <c r="N3" s="28">
        <v>12345</v>
      </c>
      <c r="O3" s="28" t="s">
        <v>73</v>
      </c>
      <c r="P3" s="28"/>
      <c r="Q3" s="49" t="s">
        <v>83</v>
      </c>
      <c r="R3" s="32">
        <v>111.23</v>
      </c>
      <c r="S3" s="33">
        <v>8.1</v>
      </c>
      <c r="T3" s="34">
        <f t="shared" ref="T3:T9" si="5">IF(ISERROR(R3/S3),"",R3/S3)</f>
        <v>13.732098765432101</v>
      </c>
      <c r="U3" s="35">
        <v>13.73</v>
      </c>
      <c r="V3" s="36"/>
      <c r="W3" s="28" t="s">
        <v>62</v>
      </c>
      <c r="X3" s="37">
        <v>45</v>
      </c>
      <c r="Y3" s="37">
        <v>26</v>
      </c>
      <c r="Z3" s="37">
        <v>42</v>
      </c>
      <c r="AA3" s="33"/>
      <c r="AB3" s="48">
        <v>2</v>
      </c>
      <c r="AC3" s="39">
        <f t="shared" ref="AC3:AC9" si="6">IF(X3="","",X3*Y3*Z3/1000000)</f>
        <v>4.9140000000000003E-2</v>
      </c>
      <c r="AD3" s="40">
        <v>2653</v>
      </c>
      <c r="AE3" s="41">
        <v>3300</v>
      </c>
      <c r="AF3" s="42">
        <f t="shared" ref="AF3:AF9" si="7">IF(ISERROR(AE3/AD3),"",AE3/AD3)</f>
        <v>1.2438748586505843</v>
      </c>
      <c r="AG3" s="30" t="s">
        <v>63</v>
      </c>
      <c r="AH3" s="43">
        <v>0.42799999999999999</v>
      </c>
      <c r="AI3" s="42">
        <f>IF(ISERROR(U3*AH3),"",U3*AH3)</f>
        <v>5.8764399999999997</v>
      </c>
      <c r="AJ3" s="42">
        <f t="shared" si="0"/>
        <v>20.850314858650584</v>
      </c>
      <c r="AK3" s="43"/>
      <c r="AL3" s="42">
        <f t="shared" si="1"/>
        <v>0</v>
      </c>
      <c r="AM3" s="43">
        <v>0</v>
      </c>
      <c r="AN3" s="42">
        <f t="shared" si="2"/>
        <v>0</v>
      </c>
      <c r="AO3" s="44">
        <v>0</v>
      </c>
      <c r="AP3" s="42">
        <f>IF(ISERROR(AX3*AO4),"",AX3*AO4)</f>
        <v>0</v>
      </c>
      <c r="AQ3" s="28"/>
      <c r="AR3" s="43">
        <v>0</v>
      </c>
      <c r="AS3" s="42">
        <f t="shared" si="3"/>
        <v>0</v>
      </c>
      <c r="AT3" s="42">
        <f>IF(ISERROR(AL3+AN3+AP3+AS3),"",AL3+AN3+AP3+AS3)</f>
        <v>0</v>
      </c>
      <c r="AU3" s="42">
        <f t="shared" si="4"/>
        <v>20.850314858650584</v>
      </c>
      <c r="AV3" s="45">
        <v>0.1409</v>
      </c>
      <c r="AW3" s="42">
        <f t="shared" ref="AW3:AW9" si="8">IF(AZ3="","",AY3*(1-AZ3))</f>
        <v>24.272105</v>
      </c>
      <c r="AX3" s="46">
        <v>24.27</v>
      </c>
      <c r="AY3" s="36">
        <v>44.99</v>
      </c>
      <c r="AZ3" s="44">
        <v>0.46050000000000002</v>
      </c>
      <c r="BA3" s="44">
        <v>0.46050000000000002</v>
      </c>
      <c r="BB3" s="47">
        <v>750</v>
      </c>
      <c r="BC3" s="42">
        <f t="shared" ref="BC3:BC9" si="9">IF(ISERROR(AU3*BB3),"",AU3*BB3)</f>
        <v>15637.736143987939</v>
      </c>
      <c r="BD3" s="42">
        <f t="shared" ref="BD3:BD9" si="10">IF(ISERROR(AX3*BB3),"",AX3*BB3)</f>
        <v>18202.5</v>
      </c>
    </row>
    <row r="4" spans="1:56" s="27" customFormat="1" ht="87" customHeight="1" x14ac:dyDescent="0.25">
      <c r="A4" s="29">
        <v>3</v>
      </c>
      <c r="B4" s="28"/>
      <c r="C4" s="28"/>
      <c r="D4" s="28" t="s">
        <v>64</v>
      </c>
      <c r="E4" s="28"/>
      <c r="F4" s="28" t="s">
        <v>57</v>
      </c>
      <c r="G4" s="30" t="s">
        <v>65</v>
      </c>
      <c r="H4" s="28" t="s">
        <v>59</v>
      </c>
      <c r="I4" s="28" t="s">
        <v>59</v>
      </c>
      <c r="J4" s="30" t="s">
        <v>66</v>
      </c>
      <c r="K4" s="31" t="s">
        <v>66</v>
      </c>
      <c r="L4" s="28" t="s">
        <v>82</v>
      </c>
      <c r="M4" s="30" t="s">
        <v>67</v>
      </c>
      <c r="N4" s="28"/>
      <c r="O4" s="28" t="s">
        <v>74</v>
      </c>
      <c r="P4" s="28"/>
      <c r="Q4" s="49" t="s">
        <v>83</v>
      </c>
      <c r="R4" s="32">
        <v>61.1</v>
      </c>
      <c r="S4" s="33">
        <v>8.1</v>
      </c>
      <c r="T4" s="34">
        <f t="shared" si="5"/>
        <v>7.5432098765432105</v>
      </c>
      <c r="U4" s="35">
        <v>7.54</v>
      </c>
      <c r="V4" s="36"/>
      <c r="W4" s="28" t="s">
        <v>62</v>
      </c>
      <c r="X4" s="37">
        <v>45</v>
      </c>
      <c r="Y4" s="37">
        <v>43</v>
      </c>
      <c r="Z4" s="37">
        <v>20</v>
      </c>
      <c r="AA4" s="33"/>
      <c r="AB4" s="48">
        <v>2</v>
      </c>
      <c r="AC4" s="39">
        <f t="shared" si="6"/>
        <v>3.8699999999999998E-2</v>
      </c>
      <c r="AD4" s="40">
        <v>3333</v>
      </c>
      <c r="AE4" s="41">
        <v>3300</v>
      </c>
      <c r="AF4" s="42">
        <f t="shared" si="7"/>
        <v>0.99009900990099009</v>
      </c>
      <c r="AG4" s="30" t="s">
        <v>63</v>
      </c>
      <c r="AH4" s="43">
        <v>0.42799999999999999</v>
      </c>
      <c r="AI4" s="42">
        <f t="shared" ref="AI4:AI9" si="11">IF(ISERROR(U4*AH4),"",U4*AH4)</f>
        <v>3.2271199999999998</v>
      </c>
      <c r="AJ4" s="42">
        <f t="shared" si="0"/>
        <v>11.757219009900989</v>
      </c>
      <c r="AK4" s="43"/>
      <c r="AL4" s="42">
        <f t="shared" si="1"/>
        <v>0</v>
      </c>
      <c r="AM4" s="43">
        <v>0</v>
      </c>
      <c r="AN4" s="42">
        <f t="shared" si="2"/>
        <v>0</v>
      </c>
      <c r="AO4" s="44">
        <v>0</v>
      </c>
      <c r="AP4" s="42">
        <f t="shared" ref="AP4:AP9" si="12">IF(ISERROR(AX4*AO4),"",AX4*AO4)</f>
        <v>0</v>
      </c>
      <c r="AQ4" s="28"/>
      <c r="AR4" s="43">
        <v>0</v>
      </c>
      <c r="AS4" s="42">
        <f t="shared" si="3"/>
        <v>0</v>
      </c>
      <c r="AT4" s="42">
        <f t="shared" ref="AT4:AT9" si="13">IF(ISERROR(AL4+AN4+AP4+AS4),"",AL4+AN4+AP4+AS4)</f>
        <v>0</v>
      </c>
      <c r="AU4" s="42">
        <f t="shared" si="4"/>
        <v>11.757219009900989</v>
      </c>
      <c r="AV4" s="45">
        <v>0.17760000000000001</v>
      </c>
      <c r="AW4" s="42">
        <f t="shared" si="8"/>
        <v>14.299232</v>
      </c>
      <c r="AX4" s="46">
        <v>14.3</v>
      </c>
      <c r="AY4" s="36">
        <v>29.99</v>
      </c>
      <c r="AZ4" s="44">
        <v>0.5232</v>
      </c>
      <c r="BA4" s="44">
        <v>0.5232</v>
      </c>
      <c r="BB4" s="47">
        <v>750</v>
      </c>
      <c r="BC4" s="42">
        <f t="shared" si="9"/>
        <v>8817.9142574257421</v>
      </c>
      <c r="BD4" s="42">
        <f t="shared" si="10"/>
        <v>10725</v>
      </c>
    </row>
    <row r="5" spans="1:56" s="27" customFormat="1" ht="84.75" customHeight="1" x14ac:dyDescent="0.25">
      <c r="A5" s="29">
        <v>4</v>
      </c>
      <c r="B5" s="28"/>
      <c r="C5" s="28"/>
      <c r="D5" s="28" t="s">
        <v>64</v>
      </c>
      <c r="E5" s="28"/>
      <c r="F5" s="28" t="s">
        <v>57</v>
      </c>
      <c r="G5" s="30" t="s">
        <v>65</v>
      </c>
      <c r="H5" s="28" t="s">
        <v>59</v>
      </c>
      <c r="I5" s="28" t="s">
        <v>59</v>
      </c>
      <c r="J5" s="30" t="s">
        <v>66</v>
      </c>
      <c r="K5" s="31" t="s">
        <v>66</v>
      </c>
      <c r="L5" s="28" t="s">
        <v>81</v>
      </c>
      <c r="M5" s="30" t="s">
        <v>67</v>
      </c>
      <c r="N5" s="28"/>
      <c r="O5" s="28" t="s">
        <v>75</v>
      </c>
      <c r="P5" s="28"/>
      <c r="Q5" s="49" t="s">
        <v>83</v>
      </c>
      <c r="R5" s="32">
        <v>68.8</v>
      </c>
      <c r="S5" s="33">
        <v>8.1</v>
      </c>
      <c r="T5" s="34">
        <f t="shared" si="5"/>
        <v>8.4938271604938276</v>
      </c>
      <c r="U5" s="35">
        <v>8.49</v>
      </c>
      <c r="V5" s="36"/>
      <c r="W5" s="28" t="s">
        <v>62</v>
      </c>
      <c r="X5" s="37">
        <v>45</v>
      </c>
      <c r="Y5" s="37">
        <v>43</v>
      </c>
      <c r="Z5" s="37">
        <v>23</v>
      </c>
      <c r="AA5" s="33"/>
      <c r="AB5" s="48">
        <v>2</v>
      </c>
      <c r="AC5" s="39">
        <f t="shared" si="6"/>
        <v>4.4505000000000003E-2</v>
      </c>
      <c r="AD5" s="40">
        <v>2889</v>
      </c>
      <c r="AE5" s="41">
        <v>3300</v>
      </c>
      <c r="AF5" s="42">
        <f t="shared" si="7"/>
        <v>1.142263759086189</v>
      </c>
      <c r="AG5" s="30" t="s">
        <v>63</v>
      </c>
      <c r="AH5" s="43">
        <v>0.42799999999999999</v>
      </c>
      <c r="AI5" s="42">
        <f t="shared" si="11"/>
        <v>3.6337199999999998</v>
      </c>
      <c r="AJ5" s="42">
        <f t="shared" si="0"/>
        <v>13.26598375908619</v>
      </c>
      <c r="AK5" s="43"/>
      <c r="AL5" s="42">
        <f t="shared" si="1"/>
        <v>0</v>
      </c>
      <c r="AM5" s="43">
        <v>0</v>
      </c>
      <c r="AN5" s="42">
        <f t="shared" si="2"/>
        <v>0</v>
      </c>
      <c r="AO5" s="44">
        <v>0</v>
      </c>
      <c r="AP5" s="42">
        <f t="shared" si="12"/>
        <v>0</v>
      </c>
      <c r="AQ5" s="28"/>
      <c r="AR5" s="43">
        <v>0</v>
      </c>
      <c r="AS5" s="42">
        <f t="shared" si="3"/>
        <v>0</v>
      </c>
      <c r="AT5" s="42">
        <f t="shared" si="13"/>
        <v>0</v>
      </c>
      <c r="AU5" s="42">
        <f t="shared" si="4"/>
        <v>13.26598375908619</v>
      </c>
      <c r="AV5" s="45">
        <v>0.16389999999999999</v>
      </c>
      <c r="AW5" s="42">
        <f t="shared" si="8"/>
        <v>15.860967000000002</v>
      </c>
      <c r="AX5" s="46">
        <v>15.86</v>
      </c>
      <c r="AY5" s="36">
        <v>34.99</v>
      </c>
      <c r="AZ5" s="44">
        <v>0.54669999999999996</v>
      </c>
      <c r="BA5" s="44">
        <v>0.54669999999999996</v>
      </c>
      <c r="BB5" s="47">
        <v>750</v>
      </c>
      <c r="BC5" s="42">
        <f t="shared" si="9"/>
        <v>9949.4878193146415</v>
      </c>
      <c r="BD5" s="42">
        <f t="shared" si="10"/>
        <v>11895</v>
      </c>
    </row>
    <row r="6" spans="1:56" s="27" customFormat="1" ht="75.75" customHeight="1" x14ac:dyDescent="0.25">
      <c r="A6" s="29">
        <v>5</v>
      </c>
      <c r="B6" s="28"/>
      <c r="C6" s="28"/>
      <c r="D6" s="28" t="s">
        <v>64</v>
      </c>
      <c r="E6" s="28"/>
      <c r="F6" s="28" t="s">
        <v>57</v>
      </c>
      <c r="G6" s="30" t="s">
        <v>68</v>
      </c>
      <c r="H6" s="28" t="s">
        <v>59</v>
      </c>
      <c r="I6" s="28" t="s">
        <v>59</v>
      </c>
      <c r="J6" s="30" t="s">
        <v>69</v>
      </c>
      <c r="K6" s="30" t="s">
        <v>69</v>
      </c>
      <c r="L6" s="28" t="s">
        <v>82</v>
      </c>
      <c r="M6" s="30" t="s">
        <v>70</v>
      </c>
      <c r="N6" s="28"/>
      <c r="O6" s="28" t="s">
        <v>76</v>
      </c>
      <c r="P6" s="28"/>
      <c r="Q6" s="49" t="s">
        <v>83</v>
      </c>
      <c r="R6" s="32">
        <v>59.7</v>
      </c>
      <c r="S6" s="33">
        <v>8.1</v>
      </c>
      <c r="T6" s="34">
        <f t="shared" si="5"/>
        <v>7.3703703703703711</v>
      </c>
      <c r="U6" s="35">
        <v>7.37</v>
      </c>
      <c r="V6" s="36"/>
      <c r="W6" s="28" t="s">
        <v>62</v>
      </c>
      <c r="X6" s="37">
        <v>45</v>
      </c>
      <c r="Y6" s="37">
        <v>43</v>
      </c>
      <c r="Z6" s="37">
        <v>20</v>
      </c>
      <c r="AA6" s="33"/>
      <c r="AB6" s="48">
        <v>2</v>
      </c>
      <c r="AC6" s="39">
        <f t="shared" si="6"/>
        <v>3.8699999999999998E-2</v>
      </c>
      <c r="AD6" s="40">
        <v>3333</v>
      </c>
      <c r="AE6" s="41">
        <v>3300</v>
      </c>
      <c r="AF6" s="42">
        <f t="shared" si="7"/>
        <v>0.99009900990099009</v>
      </c>
      <c r="AG6" s="30" t="s">
        <v>63</v>
      </c>
      <c r="AH6" s="43">
        <v>0.42799999999999999</v>
      </c>
      <c r="AI6" s="42">
        <f t="shared" si="11"/>
        <v>3.1543600000000001</v>
      </c>
      <c r="AJ6" s="42">
        <f t="shared" si="0"/>
        <v>11.514459009900991</v>
      </c>
      <c r="AK6" s="43"/>
      <c r="AL6" s="42">
        <f t="shared" si="1"/>
        <v>0</v>
      </c>
      <c r="AM6" s="43">
        <v>0</v>
      </c>
      <c r="AN6" s="42">
        <f t="shared" si="2"/>
        <v>0</v>
      </c>
      <c r="AO6" s="44">
        <v>0</v>
      </c>
      <c r="AP6" s="42">
        <f t="shared" si="12"/>
        <v>0</v>
      </c>
      <c r="AQ6" s="28"/>
      <c r="AR6" s="43">
        <v>0</v>
      </c>
      <c r="AS6" s="42">
        <f t="shared" si="3"/>
        <v>0</v>
      </c>
      <c r="AT6" s="42">
        <f t="shared" si="13"/>
        <v>0</v>
      </c>
      <c r="AU6" s="42">
        <f t="shared" si="4"/>
        <v>11.514459009900991</v>
      </c>
      <c r="AV6" s="45">
        <v>0.1951</v>
      </c>
      <c r="AW6" s="42">
        <f t="shared" si="8"/>
        <v>14.299232</v>
      </c>
      <c r="AX6" s="46">
        <v>14.3</v>
      </c>
      <c r="AY6" s="36">
        <v>29.99</v>
      </c>
      <c r="AZ6" s="44">
        <v>0.5232</v>
      </c>
      <c r="BA6" s="44">
        <v>0.5232</v>
      </c>
      <c r="BB6" s="47">
        <v>750</v>
      </c>
      <c r="BC6" s="42">
        <f t="shared" si="9"/>
        <v>8635.8442574257424</v>
      </c>
      <c r="BD6" s="42">
        <f t="shared" si="10"/>
        <v>10725</v>
      </c>
    </row>
    <row r="7" spans="1:56" s="27" customFormat="1" ht="75.75" customHeight="1" x14ac:dyDescent="0.25">
      <c r="A7" s="29">
        <v>6</v>
      </c>
      <c r="B7" s="28"/>
      <c r="C7" s="28"/>
      <c r="D7" s="28" t="s">
        <v>64</v>
      </c>
      <c r="E7" s="28"/>
      <c r="F7" s="28" t="s">
        <v>57</v>
      </c>
      <c r="G7" s="30" t="s">
        <v>68</v>
      </c>
      <c r="H7" s="28" t="s">
        <v>59</v>
      </c>
      <c r="I7" s="28" t="s">
        <v>59</v>
      </c>
      <c r="J7" s="30" t="s">
        <v>69</v>
      </c>
      <c r="K7" s="30" t="s">
        <v>69</v>
      </c>
      <c r="L7" s="28" t="s">
        <v>81</v>
      </c>
      <c r="M7" s="30" t="s">
        <v>70</v>
      </c>
      <c r="N7" s="28"/>
      <c r="O7" s="28" t="s">
        <v>77</v>
      </c>
      <c r="P7" s="28"/>
      <c r="Q7" s="49" t="s">
        <v>83</v>
      </c>
      <c r="R7" s="32">
        <v>66.8</v>
      </c>
      <c r="S7" s="33">
        <v>8.1</v>
      </c>
      <c r="T7" s="34">
        <f t="shared" si="5"/>
        <v>8.2469135802469129</v>
      </c>
      <c r="U7" s="35">
        <v>8.25</v>
      </c>
      <c r="V7" s="36"/>
      <c r="W7" s="28" t="s">
        <v>62</v>
      </c>
      <c r="X7" s="37">
        <v>45</v>
      </c>
      <c r="Y7" s="37">
        <v>43</v>
      </c>
      <c r="Z7" s="37">
        <v>23</v>
      </c>
      <c r="AA7" s="33"/>
      <c r="AB7" s="48">
        <v>2</v>
      </c>
      <c r="AC7" s="39">
        <f t="shared" si="6"/>
        <v>4.4505000000000003E-2</v>
      </c>
      <c r="AD7" s="40">
        <v>2889</v>
      </c>
      <c r="AE7" s="41">
        <v>3300</v>
      </c>
      <c r="AF7" s="42">
        <f t="shared" si="7"/>
        <v>1.142263759086189</v>
      </c>
      <c r="AG7" s="30" t="s">
        <v>63</v>
      </c>
      <c r="AH7" s="43">
        <v>0.42799999999999999</v>
      </c>
      <c r="AI7" s="42">
        <f t="shared" si="11"/>
        <v>3.5310000000000001</v>
      </c>
      <c r="AJ7" s="42">
        <f t="shared" si="0"/>
        <v>12.92326375908619</v>
      </c>
      <c r="AK7" s="43"/>
      <c r="AL7" s="42">
        <f t="shared" si="1"/>
        <v>0</v>
      </c>
      <c r="AM7" s="43">
        <v>0</v>
      </c>
      <c r="AN7" s="42">
        <f t="shared" si="2"/>
        <v>0</v>
      </c>
      <c r="AO7" s="44">
        <v>0</v>
      </c>
      <c r="AP7" s="42">
        <f t="shared" si="12"/>
        <v>0</v>
      </c>
      <c r="AQ7" s="28"/>
      <c r="AR7" s="43">
        <v>0</v>
      </c>
      <c r="AS7" s="42">
        <f t="shared" si="3"/>
        <v>0</v>
      </c>
      <c r="AT7" s="42">
        <f t="shared" si="13"/>
        <v>0</v>
      </c>
      <c r="AU7" s="42">
        <f t="shared" si="4"/>
        <v>12.92326375908619</v>
      </c>
      <c r="AV7" s="45">
        <v>0.18540000000000001</v>
      </c>
      <c r="AW7" s="42">
        <f t="shared" si="8"/>
        <v>15.860967000000002</v>
      </c>
      <c r="AX7" s="46">
        <v>15.86</v>
      </c>
      <c r="AY7" s="36">
        <v>34.99</v>
      </c>
      <c r="AZ7" s="44">
        <v>0.54669999999999996</v>
      </c>
      <c r="BA7" s="44">
        <v>0.54669999999999996</v>
      </c>
      <c r="BB7" s="47">
        <v>750</v>
      </c>
      <c r="BC7" s="42">
        <f t="shared" si="9"/>
        <v>9692.4478193146424</v>
      </c>
      <c r="BD7" s="42">
        <f t="shared" si="10"/>
        <v>11895</v>
      </c>
    </row>
    <row r="8" spans="1:56" s="27" customFormat="1" ht="85.5" customHeight="1" x14ac:dyDescent="0.25">
      <c r="A8" s="29">
        <v>7</v>
      </c>
      <c r="B8" s="28"/>
      <c r="C8" s="28"/>
      <c r="D8" s="28" t="s">
        <v>64</v>
      </c>
      <c r="E8" s="28"/>
      <c r="F8" s="28" t="s">
        <v>57</v>
      </c>
      <c r="G8" s="30" t="s">
        <v>71</v>
      </c>
      <c r="H8" s="28" t="s">
        <v>59</v>
      </c>
      <c r="I8" s="28" t="s">
        <v>59</v>
      </c>
      <c r="J8" s="30" t="s">
        <v>69</v>
      </c>
      <c r="K8" s="30" t="s">
        <v>69</v>
      </c>
      <c r="L8" s="28" t="s">
        <v>82</v>
      </c>
      <c r="M8" s="30" t="s">
        <v>61</v>
      </c>
      <c r="N8" s="28"/>
      <c r="O8" s="28" t="s">
        <v>78</v>
      </c>
      <c r="P8" s="28"/>
      <c r="Q8" s="49" t="s">
        <v>83</v>
      </c>
      <c r="R8" s="32">
        <v>59.7</v>
      </c>
      <c r="S8" s="33">
        <v>8.1</v>
      </c>
      <c r="T8" s="34">
        <f t="shared" si="5"/>
        <v>7.3703703703703711</v>
      </c>
      <c r="U8" s="35">
        <v>7.37</v>
      </c>
      <c r="V8" s="36"/>
      <c r="W8" s="28" t="s">
        <v>62</v>
      </c>
      <c r="X8" s="37">
        <v>45</v>
      </c>
      <c r="Y8" s="37">
        <v>43</v>
      </c>
      <c r="Z8" s="37">
        <v>20</v>
      </c>
      <c r="AA8" s="33"/>
      <c r="AB8" s="48">
        <v>2</v>
      </c>
      <c r="AC8" s="39">
        <f t="shared" si="6"/>
        <v>3.8699999999999998E-2</v>
      </c>
      <c r="AD8" s="40">
        <v>3333</v>
      </c>
      <c r="AE8" s="41">
        <v>3300</v>
      </c>
      <c r="AF8" s="42">
        <f t="shared" si="7"/>
        <v>0.99009900990099009</v>
      </c>
      <c r="AG8" s="30" t="s">
        <v>63</v>
      </c>
      <c r="AH8" s="43">
        <v>0.42799999999999999</v>
      </c>
      <c r="AI8" s="42">
        <f t="shared" si="11"/>
        <v>3.1543600000000001</v>
      </c>
      <c r="AJ8" s="42">
        <f t="shared" si="0"/>
        <v>11.514459009900991</v>
      </c>
      <c r="AK8" s="43"/>
      <c r="AL8" s="42">
        <f t="shared" si="1"/>
        <v>0</v>
      </c>
      <c r="AM8" s="43">
        <v>0</v>
      </c>
      <c r="AN8" s="42">
        <f t="shared" si="2"/>
        <v>0</v>
      </c>
      <c r="AO8" s="44">
        <v>0</v>
      </c>
      <c r="AP8" s="42">
        <f t="shared" si="12"/>
        <v>0</v>
      </c>
      <c r="AQ8" s="28"/>
      <c r="AR8" s="43">
        <v>0</v>
      </c>
      <c r="AS8" s="42">
        <f t="shared" si="3"/>
        <v>0</v>
      </c>
      <c r="AT8" s="42">
        <f t="shared" si="13"/>
        <v>0</v>
      </c>
      <c r="AU8" s="42">
        <f t="shared" si="4"/>
        <v>11.514459009900991</v>
      </c>
      <c r="AV8" s="45">
        <v>0.1951</v>
      </c>
      <c r="AW8" s="42">
        <f t="shared" si="8"/>
        <v>14.299232</v>
      </c>
      <c r="AX8" s="46">
        <v>14.3</v>
      </c>
      <c r="AY8" s="36">
        <v>29.99</v>
      </c>
      <c r="AZ8" s="44">
        <v>0.5232</v>
      </c>
      <c r="BA8" s="44">
        <v>0.5232</v>
      </c>
      <c r="BB8" s="47">
        <v>1000</v>
      </c>
      <c r="BC8" s="42">
        <f t="shared" si="9"/>
        <v>11514.459009900991</v>
      </c>
      <c r="BD8" s="42">
        <f t="shared" si="10"/>
        <v>14300</v>
      </c>
    </row>
    <row r="9" spans="1:56" s="27" customFormat="1" ht="85.5" customHeight="1" x14ac:dyDescent="0.25">
      <c r="A9" s="29">
        <v>8</v>
      </c>
      <c r="B9" s="28"/>
      <c r="C9" s="28"/>
      <c r="D9" s="28" t="s">
        <v>64</v>
      </c>
      <c r="E9" s="28"/>
      <c r="F9" s="28" t="s">
        <v>57</v>
      </c>
      <c r="G9" s="30" t="s">
        <v>71</v>
      </c>
      <c r="H9" s="28" t="s">
        <v>59</v>
      </c>
      <c r="I9" s="28" t="s">
        <v>59</v>
      </c>
      <c r="J9" s="30" t="s">
        <v>69</v>
      </c>
      <c r="K9" s="30" t="s">
        <v>69</v>
      </c>
      <c r="L9" s="28" t="s">
        <v>81</v>
      </c>
      <c r="M9" s="30" t="s">
        <v>61</v>
      </c>
      <c r="N9" s="28"/>
      <c r="O9" s="28" t="s">
        <v>79</v>
      </c>
      <c r="P9" s="28"/>
      <c r="Q9" s="49" t="s">
        <v>83</v>
      </c>
      <c r="R9" s="32">
        <v>66.8</v>
      </c>
      <c r="S9" s="33">
        <v>8.1</v>
      </c>
      <c r="T9" s="34">
        <f t="shared" si="5"/>
        <v>8.2469135802469129</v>
      </c>
      <c r="U9" s="35">
        <v>8.25</v>
      </c>
      <c r="V9" s="36"/>
      <c r="W9" s="28" t="s">
        <v>62</v>
      </c>
      <c r="X9" s="37">
        <v>45</v>
      </c>
      <c r="Y9" s="37">
        <v>43</v>
      </c>
      <c r="Z9" s="37">
        <v>23</v>
      </c>
      <c r="AA9" s="33"/>
      <c r="AB9" s="48">
        <v>2</v>
      </c>
      <c r="AC9" s="39">
        <f t="shared" si="6"/>
        <v>4.4505000000000003E-2</v>
      </c>
      <c r="AD9" s="40">
        <v>2889</v>
      </c>
      <c r="AE9" s="41">
        <v>3300</v>
      </c>
      <c r="AF9" s="42">
        <f t="shared" si="7"/>
        <v>1.142263759086189</v>
      </c>
      <c r="AG9" s="30" t="s">
        <v>63</v>
      </c>
      <c r="AH9" s="43">
        <v>0.42799999999999999</v>
      </c>
      <c r="AI9" s="42">
        <f t="shared" si="11"/>
        <v>3.5310000000000001</v>
      </c>
      <c r="AJ9" s="42">
        <f t="shared" si="0"/>
        <v>12.92326375908619</v>
      </c>
      <c r="AK9" s="43"/>
      <c r="AL9" s="42">
        <f t="shared" si="1"/>
        <v>0</v>
      </c>
      <c r="AM9" s="43">
        <v>0</v>
      </c>
      <c r="AN9" s="42">
        <f t="shared" si="2"/>
        <v>0</v>
      </c>
      <c r="AO9" s="44">
        <v>0</v>
      </c>
      <c r="AP9" s="42">
        <f t="shared" si="12"/>
        <v>0</v>
      </c>
      <c r="AQ9" s="28"/>
      <c r="AR9" s="43">
        <v>0</v>
      </c>
      <c r="AS9" s="42">
        <f t="shared" si="3"/>
        <v>0</v>
      </c>
      <c r="AT9" s="42">
        <f t="shared" si="13"/>
        <v>0</v>
      </c>
      <c r="AU9" s="42">
        <f t="shared" si="4"/>
        <v>12.92326375908619</v>
      </c>
      <c r="AV9" s="45">
        <v>0.18540000000000001</v>
      </c>
      <c r="AW9" s="42">
        <f t="shared" si="8"/>
        <v>15.860967000000002</v>
      </c>
      <c r="AX9" s="46">
        <v>15.86</v>
      </c>
      <c r="AY9" s="36">
        <v>34.99</v>
      </c>
      <c r="AZ9" s="44">
        <v>0.54669999999999996</v>
      </c>
      <c r="BA9" s="44">
        <v>0.54669999999999996</v>
      </c>
      <c r="BB9" s="47">
        <v>1000</v>
      </c>
      <c r="BC9" s="42">
        <f t="shared" si="9"/>
        <v>12923.26375908619</v>
      </c>
      <c r="BD9" s="42">
        <f t="shared" si="10"/>
        <v>15860</v>
      </c>
    </row>
  </sheetData>
  <protectedRanges>
    <protectedRange sqref="A2:J5 A6:K9 AY2:AY9 BB2:BB9 AP2:AV9 L2:P9 R2:AN9" name="Range1"/>
    <protectedRange sqref="AW2:AW9" name="Range1_1"/>
    <protectedRange sqref="K2:K5" name="Range1_3"/>
    <protectedRange sqref="Q2:Q9" name="Range1_4"/>
  </protectedRanges>
  <autoFilter ref="A1:B2"/>
  <phoneticPr fontId="3" type="noConversion"/>
  <conditionalFormatting sqref="B2:B9">
    <cfRule type="cellIs" dxfId="1" priority="5" operator="greaterThan">
      <formula>0</formula>
    </cfRule>
  </conditionalFormatting>
  <conditionalFormatting sqref="A4:A7 A9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D2:F9</xm:sqref>
        </x14:dataValidation>
        <x14:dataValidation type="list" allowBlank="1" showInputMessage="1" showErrorMessage="1">
          <x14:formula1>
            <xm:f>[1]Data!#REF!</xm:f>
          </x14:formula1>
          <xm:sqref>W2:W9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2025-07-23T02:11:11Z</dcterms:created>
  <dcterms:modified xsi:type="dcterms:W3CDTF">2025-08-01T07:11:55Z</dcterms:modified>
</cp:coreProperties>
</file>