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2FD402C-4D18-4482-A49A-A31314E496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" i="5" l="1"/>
  <c r="AN4" i="5"/>
  <c r="AN5" i="5"/>
  <c r="AN6" i="5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" i="5"/>
  <c r="AW3" i="5"/>
  <c r="AW4" i="5"/>
  <c r="AW5" i="5"/>
  <c r="AW6" i="5"/>
  <c r="AW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P3" i="5"/>
  <c r="AP4" i="5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M3" i="5"/>
  <c r="AM4" i="5"/>
  <c r="AM5" i="5"/>
  <c r="AM6" i="5"/>
  <c r="AM7" i="5"/>
  <c r="AM8" i="5"/>
  <c r="AM9" i="5"/>
  <c r="AQ9" i="5" s="1"/>
  <c r="AM10" i="5"/>
  <c r="AM11" i="5"/>
  <c r="AM12" i="5"/>
  <c r="AM13" i="5"/>
  <c r="AM14" i="5"/>
  <c r="AM15" i="5"/>
  <c r="AM16" i="5"/>
  <c r="AM17" i="5"/>
  <c r="AM18" i="5"/>
  <c r="AM19" i="5"/>
  <c r="AK3" i="5"/>
  <c r="AK4" i="5"/>
  <c r="AQ4" i="5" s="1"/>
  <c r="AK5" i="5"/>
  <c r="AK6" i="5"/>
  <c r="AK7" i="5"/>
  <c r="AK8" i="5"/>
  <c r="AK9" i="5"/>
  <c r="AK10" i="5"/>
  <c r="AK11" i="5"/>
  <c r="AK12" i="5"/>
  <c r="AK13" i="5"/>
  <c r="AK14" i="5"/>
  <c r="AK15" i="5"/>
  <c r="AK16" i="5"/>
  <c r="AQ16" i="5" s="1"/>
  <c r="AK17" i="5"/>
  <c r="AK18" i="5"/>
  <c r="AK19" i="5"/>
  <c r="AI3" i="5"/>
  <c r="AQ3" i="5" s="1"/>
  <c r="AI4" i="5"/>
  <c r="AI5" i="5"/>
  <c r="AI6" i="5"/>
  <c r="AI7" i="5"/>
  <c r="AQ7" i="5" s="1"/>
  <c r="AI8" i="5"/>
  <c r="AI9" i="5"/>
  <c r="AI10" i="5"/>
  <c r="AI11" i="5"/>
  <c r="AI12" i="5"/>
  <c r="AI13" i="5"/>
  <c r="AI14" i="5"/>
  <c r="AI15" i="5"/>
  <c r="AQ15" i="5" s="1"/>
  <c r="AI16" i="5"/>
  <c r="AI17" i="5"/>
  <c r="AI18" i="5"/>
  <c r="AI19" i="5"/>
  <c r="AQ19" i="5" s="1"/>
  <c r="AF3" i="5"/>
  <c r="AF4" i="5"/>
  <c r="AF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C4" i="5"/>
  <c r="AG4" i="5" s="1"/>
  <c r="AC8" i="5"/>
  <c r="AG8" i="5" s="1"/>
  <c r="AC12" i="5"/>
  <c r="AG12" i="5" s="1"/>
  <c r="AC16" i="5"/>
  <c r="AG16" i="5" s="1"/>
  <c r="AA3" i="5"/>
  <c r="AC3" i="5" s="1"/>
  <c r="AG3" i="5" s="1"/>
  <c r="AA4" i="5"/>
  <c r="AA7" i="5"/>
  <c r="AC7" i="5" s="1"/>
  <c r="AG7" i="5" s="1"/>
  <c r="AA8" i="5"/>
  <c r="AA11" i="5"/>
  <c r="AC11" i="5" s="1"/>
  <c r="AG11" i="5" s="1"/>
  <c r="AA12" i="5"/>
  <c r="AA15" i="5"/>
  <c r="AC15" i="5" s="1"/>
  <c r="AG15" i="5" s="1"/>
  <c r="AA16" i="5"/>
  <c r="AA19" i="5"/>
  <c r="AC19" i="5" s="1"/>
  <c r="AG19" i="5" s="1"/>
  <c r="Z3" i="5"/>
  <c r="Z4" i="5"/>
  <c r="Z5" i="5"/>
  <c r="AA5" i="5" s="1"/>
  <c r="AC5" i="5" s="1"/>
  <c r="AG5" i="5" s="1"/>
  <c r="Z6" i="5"/>
  <c r="AA6" i="5" s="1"/>
  <c r="AC6" i="5" s="1"/>
  <c r="AG6" i="5" s="1"/>
  <c r="Z7" i="5"/>
  <c r="Z8" i="5"/>
  <c r="Z9" i="5"/>
  <c r="AA9" i="5" s="1"/>
  <c r="AC9" i="5" s="1"/>
  <c r="AG9" i="5" s="1"/>
  <c r="Z10" i="5"/>
  <c r="AA10" i="5" s="1"/>
  <c r="AC10" i="5" s="1"/>
  <c r="AG10" i="5" s="1"/>
  <c r="Z11" i="5"/>
  <c r="Z12" i="5"/>
  <c r="Z13" i="5"/>
  <c r="AA13" i="5" s="1"/>
  <c r="AC13" i="5" s="1"/>
  <c r="AG13" i="5" s="1"/>
  <c r="Z14" i="5"/>
  <c r="AA14" i="5" s="1"/>
  <c r="AC14" i="5" s="1"/>
  <c r="AG14" i="5" s="1"/>
  <c r="Z15" i="5"/>
  <c r="Z16" i="5"/>
  <c r="Z17" i="5"/>
  <c r="AA17" i="5" s="1"/>
  <c r="AC17" i="5" s="1"/>
  <c r="AG17" i="5" s="1"/>
  <c r="Z18" i="5"/>
  <c r="AA18" i="5" s="1"/>
  <c r="AC18" i="5" s="1"/>
  <c r="AG18" i="5" s="1"/>
  <c r="Z19" i="5"/>
  <c r="AW2" i="5"/>
  <c r="AP2" i="5"/>
  <c r="AM2" i="5"/>
  <c r="AK2" i="5"/>
  <c r="AI2" i="5"/>
  <c r="AF2" i="5"/>
  <c r="Z2" i="5"/>
  <c r="AA2" i="5" s="1"/>
  <c r="AC2" i="5" s="1"/>
  <c r="AR16" i="5" l="1"/>
  <c r="AS16" i="5" s="1"/>
  <c r="AR4" i="5"/>
  <c r="AS4" i="5" s="1"/>
  <c r="AR15" i="5"/>
  <c r="AS15" i="5" s="1"/>
  <c r="AR7" i="5"/>
  <c r="AS7" i="5" s="1"/>
  <c r="AQ18" i="5"/>
  <c r="AR18" i="5" s="1"/>
  <c r="AS18" i="5" s="1"/>
  <c r="AQ10" i="5"/>
  <c r="AR10" i="5" s="1"/>
  <c r="AS10" i="5" s="1"/>
  <c r="AQ6" i="5"/>
  <c r="AR6" i="5" s="1"/>
  <c r="AS6" i="5" s="1"/>
  <c r="AQ17" i="5"/>
  <c r="AR17" i="5" s="1"/>
  <c r="AS17" i="5" s="1"/>
  <c r="AQ5" i="5"/>
  <c r="AR5" i="5" s="1"/>
  <c r="AS5" i="5" s="1"/>
  <c r="AR19" i="5"/>
  <c r="AS19" i="5" s="1"/>
  <c r="AR3" i="5"/>
  <c r="AS3" i="5" s="1"/>
  <c r="AR9" i="5"/>
  <c r="AS9" i="5" s="1"/>
  <c r="AQ8" i="5"/>
  <c r="AR8" i="5" s="1"/>
  <c r="AS8" i="5" s="1"/>
  <c r="AQ11" i="5"/>
  <c r="AR11" i="5" s="1"/>
  <c r="AS11" i="5" s="1"/>
  <c r="AQ14" i="5"/>
  <c r="AR14" i="5" s="1"/>
  <c r="AS14" i="5" s="1"/>
  <c r="AQ13" i="5"/>
  <c r="AR13" i="5" s="1"/>
  <c r="AS13" i="5" s="1"/>
  <c r="AQ12" i="5"/>
  <c r="AR12" i="5" s="1"/>
  <c r="AS12" i="5" s="1"/>
  <c r="AG2" i="5"/>
  <c r="AQ2" i="5"/>
  <c r="AR2" i="5" l="1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<sst xmlns="http://schemas.openxmlformats.org/spreadsheetml/2006/main" count="284" uniqueCount="70">
  <si>
    <t>Brand</t>
  </si>
  <si>
    <t>Package Type</t>
  </si>
  <si>
    <t>Licensor</t>
  </si>
  <si>
    <t>Normal</t>
  </si>
  <si>
    <t>Madison Park</t>
  </si>
  <si>
    <t>WINDOW PANEL</t>
  </si>
  <si>
    <t>Opacity</t>
  </si>
  <si>
    <t>Room Darkening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</si>
  <si>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</si>
  <si>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</si>
  <si>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</si>
  <si>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</si>
  <si>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</si>
  <si>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</si>
  <si>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</si>
  <si>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</si>
  <si>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</si>
  <si>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</si>
  <si>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</si>
  <si>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</si>
  <si>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</si>
  <si>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</si>
  <si>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</si>
  <si>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</si>
  <si>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</si>
  <si>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</si>
  <si>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</si>
  <si>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</si>
  <si>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</si>
  <si>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</si>
  <si>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</si>
  <si>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</si>
  <si>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</si>
  <si>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</si>
  <si>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</si>
  <si>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</si>
  <si>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</si>
  <si>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</si>
  <si>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</si>
  <si>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</si>
  <si>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</si>
  <si>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</si>
  <si>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</si>
  <si>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</si>
  <si>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</si>
  <si>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</si>
  <si>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</si>
  <si>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</si>
  <si>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</si>
  <si>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</si>
  <si>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Piece</t>
  </si>
  <si>
    <t>JLA Standard Price</t>
  </si>
  <si>
    <t>UCCPM Price (Formula)</t>
  </si>
  <si>
    <t>Material-Short</t>
  </si>
  <si>
    <t>Quincy</t>
    <phoneticPr fontId="8" type="noConversion"/>
  </si>
  <si>
    <t>Quincy Room Darkening Cordless Roman Shade</t>
    <phoneticPr fontId="8" type="noConversion"/>
  </si>
  <si>
    <t>Quincy Roman Shade</t>
    <phoneticPr fontId="8" type="noConversion"/>
  </si>
  <si>
    <t xml:space="preserve"> 80% Polyester, 20% Viscose</t>
    <phoneticPr fontId="8" type="noConversion"/>
  </si>
  <si>
    <t xml:space="preserve"> 80% Polyester, 20% Viscose, Solid</t>
    <phoneticPr fontId="8" type="noConversion"/>
  </si>
  <si>
    <t>27X64"</t>
  </si>
  <si>
    <t>29X64"</t>
  </si>
  <si>
    <t>31X64"</t>
  </si>
  <si>
    <t>33X64"</t>
  </si>
  <si>
    <t>34X64"</t>
  </si>
  <si>
    <t>35X64"</t>
  </si>
  <si>
    <t>white</t>
    <phoneticPr fontId="8" type="noConversion"/>
  </si>
  <si>
    <t>linen</t>
    <phoneticPr fontId="8" type="noConversion"/>
  </si>
  <si>
    <t>light grey</t>
    <phoneticPr fontId="8" type="noConversion"/>
  </si>
  <si>
    <t>9404.90.2090</t>
  </si>
  <si>
    <t>Dropship Charge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</si>
</sst>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</cellXfs>
  <cellStyles count="6"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19"/>
  <sheetViews>
    <sheetView tabSelected="1" zoomScale="85" zoomScaleNormal="85" workbookViewId="0">
      <selection activeCell="H12" sqref="H12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9.140625" style="1" customWidth="1"/>
    <col min="8" max="8" width="42.42578125" style="1" customWidth="1"/>
    <col min="9" max="9" width="20.140625" style="1" customWidth="1"/>
    <col min="10" max="10" width="24.42578125" style="1" customWidth="1"/>
    <col min="11" max="11" width="31.28515625" style="42" customWidth="1"/>
    <col min="12" max="12" width="17.85546875" style="1" customWidth="1"/>
    <col min="13" max="13" width="13.140625" style="1" customWidth="1"/>
    <col min="14" max="14" width="9.42578125" style="1" customWidth="1"/>
    <col min="15" max="15" width="6.85546875" style="1" customWidth="1"/>
    <col min="16" max="17" width="8.85546875" style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7" customWidth="1"/>
    <col min="22" max="22" width="13.140625" style="37" customWidth="1"/>
    <col min="23" max="23" width="11.140625" style="37" customWidth="1"/>
    <col min="24" max="24" width="12.85546875" style="3" customWidth="1"/>
    <col min="25" max="25" width="9.42578125" style="4" customWidth="1"/>
    <col min="26" max="26" width="13" style="40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8</v>
      </c>
      <c r="B1" s="8" t="s">
        <v>9</v>
      </c>
      <c r="C1" s="9" t="s">
        <v>10</v>
      </c>
      <c r="D1" s="10" t="s">
        <v>0</v>
      </c>
      <c r="E1" s="10" t="s">
        <v>2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3" t="s">
        <v>53</v>
      </c>
      <c r="L1" s="9" t="s">
        <v>6</v>
      </c>
      <c r="M1" s="12" t="s">
        <v>16</v>
      </c>
      <c r="N1" s="12" t="s">
        <v>17</v>
      </c>
      <c r="O1" s="9" t="s">
        <v>18</v>
      </c>
      <c r="P1" s="9" t="s">
        <v>19</v>
      </c>
      <c r="Q1" s="13" t="s">
        <v>20</v>
      </c>
      <c r="R1" s="14" t="s">
        <v>52</v>
      </c>
      <c r="S1" s="15" t="s">
        <v>21</v>
      </c>
      <c r="T1" s="16" t="s">
        <v>1</v>
      </c>
      <c r="U1" s="38" t="s">
        <v>22</v>
      </c>
      <c r="V1" s="38" t="s">
        <v>23</v>
      </c>
      <c r="W1" s="38" t="s">
        <v>24</v>
      </c>
      <c r="X1" s="17" t="s">
        <v>25</v>
      </c>
      <c r="Y1" s="18" t="s">
        <v>26</v>
      </c>
      <c r="Z1" s="41" t="s">
        <v>27</v>
      </c>
      <c r="AA1" s="19" t="s">
        <v>28</v>
      </c>
      <c r="AB1" s="8" t="s">
        <v>29</v>
      </c>
      <c r="AC1" s="20" t="s">
        <v>30</v>
      </c>
      <c r="AD1" s="8" t="s">
        <v>31</v>
      </c>
      <c r="AE1" s="21" t="s">
        <v>32</v>
      </c>
      <c r="AF1" s="20" t="s">
        <v>33</v>
      </c>
      <c r="AG1" s="20" t="s">
        <v>34</v>
      </c>
      <c r="AH1" s="21" t="s">
        <v>35</v>
      </c>
      <c r="AI1" s="20" t="s">
        <v>36</v>
      </c>
      <c r="AJ1" s="21" t="s">
        <v>37</v>
      </c>
      <c r="AK1" s="20" t="s">
        <v>38</v>
      </c>
      <c r="AL1" s="21" t="s">
        <v>39</v>
      </c>
      <c r="AM1" s="20" t="s">
        <v>40</v>
      </c>
      <c r="AN1" s="20" t="s">
        <v>69</v>
      </c>
      <c r="AO1" s="22" t="s">
        <v>41</v>
      </c>
      <c r="AP1" s="20" t="s">
        <v>42</v>
      </c>
      <c r="AQ1" s="20" t="s">
        <v>43</v>
      </c>
      <c r="AR1" s="23" t="s">
        <v>44</v>
      </c>
      <c r="AS1" s="24" t="s">
        <v>45</v>
      </c>
      <c r="AT1" s="7" t="s">
        <v>51</v>
      </c>
      <c r="AU1" s="24" t="s">
        <v>46</v>
      </c>
      <c r="AV1" s="25" t="s">
        <v>47</v>
      </c>
      <c r="AW1" s="24" t="s">
        <v>48</v>
      </c>
      <c r="AX1" s="18" t="s">
        <v>49</v>
      </c>
    </row>
    <row r="2" spans="1:50" ht="14.45" customHeight="1" x14ac:dyDescent="0.25">
      <c r="A2" s="26">
        <v>1</v>
      </c>
      <c r="B2" s="27"/>
      <c r="C2" s="27"/>
      <c r="D2" s="27" t="s">
        <v>4</v>
      </c>
      <c r="E2" s="27"/>
      <c r="F2" s="43" t="s">
        <v>5</v>
      </c>
      <c r="G2" s="43" t="s">
        <v>54</v>
      </c>
      <c r="H2" s="43" t="s">
        <v>55</v>
      </c>
      <c r="I2" s="43" t="s">
        <v>56</v>
      </c>
      <c r="J2" s="43" t="s">
        <v>57</v>
      </c>
      <c r="K2" s="43" t="s">
        <v>58</v>
      </c>
      <c r="L2" s="27" t="s">
        <v>7</v>
      </c>
      <c r="M2" s="27" t="s">
        <v>59</v>
      </c>
      <c r="N2" s="43" t="s">
        <v>65</v>
      </c>
      <c r="O2" s="27"/>
      <c r="P2" s="27"/>
      <c r="Q2" s="27" t="s">
        <v>50</v>
      </c>
      <c r="R2" s="28">
        <v>9.61</v>
      </c>
      <c r="S2" s="29">
        <v>10.119999999999999</v>
      </c>
      <c r="T2" s="27" t="s">
        <v>3</v>
      </c>
      <c r="U2" s="39">
        <v>75.599999999999994</v>
      </c>
      <c r="V2" s="39">
        <v>20.5</v>
      </c>
      <c r="W2" s="39">
        <v>23.5</v>
      </c>
      <c r="X2" s="39">
        <v>11.5</v>
      </c>
      <c r="Y2" s="30">
        <v>6</v>
      </c>
      <c r="Z2" s="44">
        <f t="shared" ref="Z2:Z19" si="0">IF(U2="","",U2*V2*W2/1000000)</f>
        <v>3.6420000000000001E-2</v>
      </c>
      <c r="AA2" s="31">
        <f>IF(Y2="","",67/Z2*Y2)</f>
        <v>11038</v>
      </c>
      <c r="AB2" s="27">
        <v>3200</v>
      </c>
      <c r="AC2" s="32">
        <f>IF(ISERROR(AB2/AA2),"",AB2/AA2)</f>
        <v>0.28999999999999998</v>
      </c>
      <c r="AD2" s="27" t="s">
        <v>68</v>
      </c>
      <c r="AE2" s="33">
        <v>0.48799999999999999</v>
      </c>
      <c r="AF2" s="32">
        <f t="shared" ref="AF2:AF19" si="1">IF(ISERROR(S2*AE2),"",S2*AE2)</f>
        <v>4.9400000000000004</v>
      </c>
      <c r="AG2" s="32">
        <f>IF(ISERROR(S2+AC2+AF2),"",S2+AC2+AF2)</f>
        <v>15.35</v>
      </c>
      <c r="AH2" s="33">
        <v>0.1</v>
      </c>
      <c r="AI2" s="32">
        <f t="shared" ref="AI2:AI19" si="2">IF(ISERROR(AT2*AH2),"",AT2*AH2)</f>
        <v>2.84</v>
      </c>
      <c r="AJ2" s="33">
        <v>0.1</v>
      </c>
      <c r="AK2" s="32">
        <f t="shared" ref="AK2:AK19" si="3">IF(ISERROR(AT2*AJ2),"",AT2*AJ2)</f>
        <v>2.84</v>
      </c>
      <c r="AL2" s="33">
        <v>0.1</v>
      </c>
      <c r="AM2" s="32">
        <f t="shared" ref="AM2:AM19" si="4">IF(ISERROR(AT2*AL2),"",AT2*AL2)</f>
        <v>2.84</v>
      </c>
      <c r="AN2" s="32">
        <f>IF((AU2-AT2)&lt;1.5,1.5-(AU2-AT2),0)</f>
        <v>0.08</v>
      </c>
      <c r="AO2" s="33">
        <v>8.43E-2</v>
      </c>
      <c r="AP2" s="32">
        <f>IF(ISERROR(AT2*AO2),"",AT2*AO2)</f>
        <v>2.39</v>
      </c>
      <c r="AQ2" s="32">
        <f t="shared" ref="AQ2:AQ19" si="5">IF(ISERROR(AI2+AK2+AM2+AN2+AP2),"",AI2+AK2+AM2+AN2+AP2)</f>
        <v>10.99</v>
      </c>
      <c r="AR2" s="32">
        <f t="shared" ref="AR2:AR19" si="6">IF(ISERROR(AG2+AQ2),"",AG2+AQ2)</f>
        <v>26.34</v>
      </c>
      <c r="AS2" s="34">
        <f>IF(ISERROR((AT2-AR2)/AT2),"",(AT2-AR2)/AT2)</f>
        <v>7.0900000000000005E-2</v>
      </c>
      <c r="AT2" s="35">
        <v>28.35</v>
      </c>
      <c r="AU2" s="32">
        <v>29.77</v>
      </c>
      <c r="AV2" s="35">
        <v>59.99</v>
      </c>
      <c r="AW2" s="34">
        <f>IF(ISERROR((AV2-AU2)/AV2),"",(AV2-AU2)/AV2)</f>
        <v>0.50380000000000003</v>
      </c>
      <c r="AX2" s="36"/>
    </row>
    <row r="3" spans="1:50" ht="14.45" customHeight="1" x14ac:dyDescent="0.25">
      <c r="A3" s="26">
        <v>2</v>
      </c>
      <c r="B3" s="27"/>
      <c r="C3" s="27"/>
      <c r="D3" s="27" t="s">
        <v>4</v>
      </c>
      <c r="E3" s="27"/>
      <c r="F3" s="43" t="s">
        <v>5</v>
      </c>
      <c r="G3" s="43" t="s">
        <v>54</v>
      </c>
      <c r="H3" s="43" t="s">
        <v>55</v>
      </c>
      <c r="I3" s="43" t="s">
        <v>56</v>
      </c>
      <c r="J3" s="43" t="s">
        <v>57</v>
      </c>
      <c r="K3" s="43" t="s">
        <v>58</v>
      </c>
      <c r="L3" s="27" t="s">
        <v>7</v>
      </c>
      <c r="M3" s="27" t="s">
        <v>60</v>
      </c>
      <c r="N3" s="43" t="s">
        <v>65</v>
      </c>
      <c r="O3" s="27"/>
      <c r="P3" s="27"/>
      <c r="Q3" s="27" t="s">
        <v>50</v>
      </c>
      <c r="R3" s="28">
        <v>9.98</v>
      </c>
      <c r="S3" s="29">
        <v>10.51</v>
      </c>
      <c r="T3" s="27" t="s">
        <v>3</v>
      </c>
      <c r="U3" s="39">
        <v>80.7</v>
      </c>
      <c r="V3" s="39">
        <v>20.5</v>
      </c>
      <c r="W3" s="39">
        <v>23.5</v>
      </c>
      <c r="X3" s="39">
        <v>11.5</v>
      </c>
      <c r="Y3" s="30">
        <v>6</v>
      </c>
      <c r="Z3" s="44">
        <f t="shared" si="0"/>
        <v>3.8877000000000002E-2</v>
      </c>
      <c r="AA3" s="31">
        <f t="shared" ref="AA3:AA19" si="7">IF(Y3="","",67/Z3*Y3)</f>
        <v>10340</v>
      </c>
      <c r="AB3" s="27">
        <v>3200</v>
      </c>
      <c r="AC3" s="32">
        <f t="shared" ref="AC3:AC19" si="8">IF(ISERROR(AB3/AA3),"",AB3/AA3)</f>
        <v>0.31</v>
      </c>
      <c r="AD3" s="27" t="s">
        <v>68</v>
      </c>
      <c r="AE3" s="33">
        <v>0.48799999999999999</v>
      </c>
      <c r="AF3" s="32">
        <f t="shared" si="1"/>
        <v>5.13</v>
      </c>
      <c r="AG3" s="32">
        <f t="shared" ref="AG3:AG19" si="9">IF(ISERROR(S3+AC3+AF3),"",S3+AC3+AF3)</f>
        <v>15.95</v>
      </c>
      <c r="AH3" s="33">
        <v>0.1</v>
      </c>
      <c r="AI3" s="32">
        <f t="shared" si="2"/>
        <v>2.92</v>
      </c>
      <c r="AJ3" s="33">
        <v>0.1</v>
      </c>
      <c r="AK3" s="32">
        <f t="shared" si="3"/>
        <v>2.92</v>
      </c>
      <c r="AL3" s="33">
        <v>0.1</v>
      </c>
      <c r="AM3" s="32">
        <f t="shared" si="4"/>
        <v>2.92</v>
      </c>
      <c r="AN3" s="32">
        <f t="shared" ref="AN3:AN19" si="10">IF((AU3-AT3)&lt;1.5,1.5-(AU3-AT3),0)</f>
        <v>0.04</v>
      </c>
      <c r="AO3" s="33">
        <v>8.43E-2</v>
      </c>
      <c r="AP3" s="32">
        <f t="shared" ref="AP3:AP19" si="11">IF(ISERROR(AT3*AO3),"",AT3*AO3)</f>
        <v>2.46</v>
      </c>
      <c r="AQ3" s="32">
        <f t="shared" si="5"/>
        <v>11.26</v>
      </c>
      <c r="AR3" s="32">
        <f t="shared" si="6"/>
        <v>27.21</v>
      </c>
      <c r="AS3" s="34">
        <f t="shared" ref="AS3:AS19" si="12">IF(ISERROR((AT3-AR3)/AT3),"",(AT3-AR3)/AT3)</f>
        <v>6.6900000000000001E-2</v>
      </c>
      <c r="AT3" s="35">
        <v>29.16</v>
      </c>
      <c r="AU3" s="32">
        <v>30.62</v>
      </c>
      <c r="AV3" s="35">
        <v>62.99</v>
      </c>
      <c r="AW3" s="34">
        <f t="shared" ref="AW3:AW19" si="13">IF(ISERROR((AV3-AU3)/AV3),"",(AV3-AU3)/AV3)</f>
        <v>0.51390000000000002</v>
      </c>
      <c r="AX3" s="36"/>
    </row>
    <row r="4" spans="1:50" ht="14.45" customHeight="1" x14ac:dyDescent="0.25">
      <c r="A4" s="26">
        <v>3</v>
      </c>
      <c r="B4" s="27"/>
      <c r="C4" s="27"/>
      <c r="D4" s="27" t="s">
        <v>4</v>
      </c>
      <c r="E4" s="27"/>
      <c r="F4" s="43" t="s">
        <v>5</v>
      </c>
      <c r="G4" s="43" t="s">
        <v>54</v>
      </c>
      <c r="H4" s="43" t="s">
        <v>55</v>
      </c>
      <c r="I4" s="43" t="s">
        <v>56</v>
      </c>
      <c r="J4" s="43" t="s">
        <v>57</v>
      </c>
      <c r="K4" s="43" t="s">
        <v>58</v>
      </c>
      <c r="L4" s="27" t="s">
        <v>7</v>
      </c>
      <c r="M4" s="27" t="s">
        <v>61</v>
      </c>
      <c r="N4" s="43" t="s">
        <v>65</v>
      </c>
      <c r="O4" s="27"/>
      <c r="P4" s="27"/>
      <c r="Q4" s="27" t="s">
        <v>50</v>
      </c>
      <c r="R4" s="28">
        <v>10.34</v>
      </c>
      <c r="S4" s="29">
        <v>10.88</v>
      </c>
      <c r="T4" s="27" t="s">
        <v>3</v>
      </c>
      <c r="U4" s="39">
        <v>85.7</v>
      </c>
      <c r="V4" s="39">
        <v>20.5</v>
      </c>
      <c r="W4" s="39">
        <v>23.5</v>
      </c>
      <c r="X4" s="39">
        <v>11.5</v>
      </c>
      <c r="Y4" s="30">
        <v>6</v>
      </c>
      <c r="Z4" s="44">
        <f t="shared" si="0"/>
        <v>4.1286000000000003E-2</v>
      </c>
      <c r="AA4" s="31">
        <f t="shared" si="7"/>
        <v>9737</v>
      </c>
      <c r="AB4" s="27">
        <v>3200</v>
      </c>
      <c r="AC4" s="32">
        <f t="shared" si="8"/>
        <v>0.33</v>
      </c>
      <c r="AD4" s="27" t="s">
        <v>68</v>
      </c>
      <c r="AE4" s="33">
        <v>0.48799999999999999</v>
      </c>
      <c r="AF4" s="32">
        <f t="shared" si="1"/>
        <v>5.31</v>
      </c>
      <c r="AG4" s="32">
        <f t="shared" si="9"/>
        <v>16.52</v>
      </c>
      <c r="AH4" s="33">
        <v>0.1</v>
      </c>
      <c r="AI4" s="32">
        <f t="shared" si="2"/>
        <v>3.02</v>
      </c>
      <c r="AJ4" s="33">
        <v>0.1</v>
      </c>
      <c r="AK4" s="32">
        <f t="shared" si="3"/>
        <v>3.02</v>
      </c>
      <c r="AL4" s="33">
        <v>0.1</v>
      </c>
      <c r="AM4" s="32">
        <f t="shared" si="4"/>
        <v>3.02</v>
      </c>
      <c r="AN4" s="32">
        <f t="shared" si="10"/>
        <v>0</v>
      </c>
      <c r="AO4" s="33">
        <v>8.43E-2</v>
      </c>
      <c r="AP4" s="32">
        <f t="shared" si="11"/>
        <v>2.5499999999999998</v>
      </c>
      <c r="AQ4" s="32">
        <f t="shared" si="5"/>
        <v>11.61</v>
      </c>
      <c r="AR4" s="32">
        <f t="shared" si="6"/>
        <v>28.13</v>
      </c>
      <c r="AS4" s="34">
        <f t="shared" si="12"/>
        <v>6.9800000000000001E-2</v>
      </c>
      <c r="AT4" s="35">
        <v>30.24</v>
      </c>
      <c r="AU4" s="32">
        <v>31.75</v>
      </c>
      <c r="AV4" s="35">
        <v>64.989999999999995</v>
      </c>
      <c r="AW4" s="34">
        <f t="shared" si="13"/>
        <v>0.51149999999999995</v>
      </c>
      <c r="AX4" s="36"/>
    </row>
    <row r="5" spans="1:50" ht="14.45" customHeight="1" x14ac:dyDescent="0.25">
      <c r="A5" s="26">
        <v>4</v>
      </c>
      <c r="B5" s="27"/>
      <c r="C5" s="27"/>
      <c r="D5" s="27" t="s">
        <v>4</v>
      </c>
      <c r="E5" s="27"/>
      <c r="F5" s="43" t="s">
        <v>5</v>
      </c>
      <c r="G5" s="43" t="s">
        <v>54</v>
      </c>
      <c r="H5" s="43" t="s">
        <v>55</v>
      </c>
      <c r="I5" s="43" t="s">
        <v>56</v>
      </c>
      <c r="J5" s="43" t="s">
        <v>57</v>
      </c>
      <c r="K5" s="43" t="s">
        <v>58</v>
      </c>
      <c r="L5" s="27" t="s">
        <v>7</v>
      </c>
      <c r="M5" s="27" t="s">
        <v>62</v>
      </c>
      <c r="N5" s="43" t="s">
        <v>65</v>
      </c>
      <c r="O5" s="27"/>
      <c r="P5" s="27"/>
      <c r="Q5" s="27" t="s">
        <v>50</v>
      </c>
      <c r="R5" s="28">
        <v>10.83</v>
      </c>
      <c r="S5" s="29">
        <v>11.4</v>
      </c>
      <c r="T5" s="27" t="s">
        <v>3</v>
      </c>
      <c r="U5" s="39">
        <v>90.8</v>
      </c>
      <c r="V5" s="39">
        <v>20.5</v>
      </c>
      <c r="W5" s="39">
        <v>23.5</v>
      </c>
      <c r="X5" s="39">
        <v>11.5</v>
      </c>
      <c r="Y5" s="30">
        <v>6</v>
      </c>
      <c r="Z5" s="44">
        <f t="shared" si="0"/>
        <v>4.3742999999999997E-2</v>
      </c>
      <c r="AA5" s="31">
        <f t="shared" si="7"/>
        <v>9190</v>
      </c>
      <c r="AB5" s="27">
        <v>3200</v>
      </c>
      <c r="AC5" s="32">
        <f t="shared" si="8"/>
        <v>0.35</v>
      </c>
      <c r="AD5" s="27" t="s">
        <v>68</v>
      </c>
      <c r="AE5" s="33">
        <v>0.48799999999999999</v>
      </c>
      <c r="AF5" s="32">
        <f t="shared" si="1"/>
        <v>5.56</v>
      </c>
      <c r="AG5" s="32">
        <f t="shared" si="9"/>
        <v>17.309999999999999</v>
      </c>
      <c r="AH5" s="33">
        <v>0.1</v>
      </c>
      <c r="AI5" s="32">
        <f t="shared" si="2"/>
        <v>3.13</v>
      </c>
      <c r="AJ5" s="33">
        <v>0.1</v>
      </c>
      <c r="AK5" s="32">
        <f t="shared" si="3"/>
        <v>3.13</v>
      </c>
      <c r="AL5" s="33">
        <v>0.1</v>
      </c>
      <c r="AM5" s="32">
        <f t="shared" si="4"/>
        <v>3.13</v>
      </c>
      <c r="AN5" s="32">
        <f t="shared" si="10"/>
        <v>0</v>
      </c>
      <c r="AO5" s="33">
        <v>8.43E-2</v>
      </c>
      <c r="AP5" s="32">
        <f t="shared" si="11"/>
        <v>2.64</v>
      </c>
      <c r="AQ5" s="32">
        <f t="shared" si="5"/>
        <v>12.03</v>
      </c>
      <c r="AR5" s="32">
        <f t="shared" si="6"/>
        <v>29.34</v>
      </c>
      <c r="AS5" s="34">
        <f t="shared" si="12"/>
        <v>6.3200000000000006E-2</v>
      </c>
      <c r="AT5" s="35">
        <v>31.32</v>
      </c>
      <c r="AU5" s="32">
        <v>32.89</v>
      </c>
      <c r="AV5" s="35">
        <v>66.989999999999995</v>
      </c>
      <c r="AW5" s="34">
        <f t="shared" si="13"/>
        <v>0.50900000000000001</v>
      </c>
      <c r="AX5" s="36"/>
    </row>
    <row r="6" spans="1:50" ht="14.45" customHeight="1" x14ac:dyDescent="0.25">
      <c r="A6" s="26">
        <v>5</v>
      </c>
      <c r="B6" s="27"/>
      <c r="C6" s="27"/>
      <c r="D6" s="27" t="s">
        <v>4</v>
      </c>
      <c r="E6" s="27"/>
      <c r="F6" s="43" t="s">
        <v>5</v>
      </c>
      <c r="G6" s="43" t="s">
        <v>54</v>
      </c>
      <c r="H6" s="43" t="s">
        <v>55</v>
      </c>
      <c r="I6" s="43" t="s">
        <v>56</v>
      </c>
      <c r="J6" s="43" t="s">
        <v>57</v>
      </c>
      <c r="K6" s="43" t="s">
        <v>58</v>
      </c>
      <c r="L6" s="27" t="s">
        <v>7</v>
      </c>
      <c r="M6" s="27" t="s">
        <v>63</v>
      </c>
      <c r="N6" s="43" t="s">
        <v>65</v>
      </c>
      <c r="O6" s="27"/>
      <c r="P6" s="27"/>
      <c r="Q6" s="27" t="s">
        <v>50</v>
      </c>
      <c r="R6" s="28">
        <v>11.01</v>
      </c>
      <c r="S6" s="29">
        <v>11.59</v>
      </c>
      <c r="T6" s="27" t="s">
        <v>3</v>
      </c>
      <c r="U6" s="39">
        <v>93.4</v>
      </c>
      <c r="V6" s="39">
        <v>20.5</v>
      </c>
      <c r="W6" s="39">
        <v>23.5</v>
      </c>
      <c r="X6" s="39">
        <v>11.5</v>
      </c>
      <c r="Y6" s="30">
        <v>6</v>
      </c>
      <c r="Z6" s="44">
        <f t="shared" si="0"/>
        <v>4.4995E-2</v>
      </c>
      <c r="AA6" s="31">
        <f t="shared" si="7"/>
        <v>8934</v>
      </c>
      <c r="AB6" s="27">
        <v>3200</v>
      </c>
      <c r="AC6" s="32">
        <f t="shared" si="8"/>
        <v>0.36</v>
      </c>
      <c r="AD6" s="27" t="s">
        <v>68</v>
      </c>
      <c r="AE6" s="33">
        <v>0.48799999999999999</v>
      </c>
      <c r="AF6" s="32">
        <f t="shared" si="1"/>
        <v>5.66</v>
      </c>
      <c r="AG6" s="32">
        <f t="shared" si="9"/>
        <v>17.61</v>
      </c>
      <c r="AH6" s="33">
        <v>0.1</v>
      </c>
      <c r="AI6" s="32">
        <f t="shared" si="2"/>
        <v>3.19</v>
      </c>
      <c r="AJ6" s="33">
        <v>0.1</v>
      </c>
      <c r="AK6" s="32">
        <f t="shared" si="3"/>
        <v>3.19</v>
      </c>
      <c r="AL6" s="33">
        <v>0.1</v>
      </c>
      <c r="AM6" s="32">
        <f t="shared" si="4"/>
        <v>3.19</v>
      </c>
      <c r="AN6" s="32">
        <f t="shared" si="10"/>
        <v>0</v>
      </c>
      <c r="AO6" s="33">
        <v>8.43E-2</v>
      </c>
      <c r="AP6" s="32">
        <f t="shared" si="11"/>
        <v>2.69</v>
      </c>
      <c r="AQ6" s="32">
        <f t="shared" si="5"/>
        <v>12.26</v>
      </c>
      <c r="AR6" s="32">
        <f t="shared" si="6"/>
        <v>29.87</v>
      </c>
      <c r="AS6" s="34">
        <f t="shared" si="12"/>
        <v>6.25E-2</v>
      </c>
      <c r="AT6" s="35">
        <v>31.86</v>
      </c>
      <c r="AU6" s="32">
        <v>33.450000000000003</v>
      </c>
      <c r="AV6" s="35">
        <v>69.989999999999995</v>
      </c>
      <c r="AW6" s="34">
        <f t="shared" si="13"/>
        <v>0.52210000000000001</v>
      </c>
      <c r="AX6" s="36"/>
    </row>
    <row r="7" spans="1:50" ht="14.45" customHeight="1" x14ac:dyDescent="0.25">
      <c r="A7" s="26">
        <v>6</v>
      </c>
      <c r="B7" s="27"/>
      <c r="C7" s="27"/>
      <c r="D7" s="27" t="s">
        <v>4</v>
      </c>
      <c r="E7" s="27"/>
      <c r="F7" s="43" t="s">
        <v>5</v>
      </c>
      <c r="G7" s="43" t="s">
        <v>54</v>
      </c>
      <c r="H7" s="43" t="s">
        <v>55</v>
      </c>
      <c r="I7" s="43" t="s">
        <v>56</v>
      </c>
      <c r="J7" s="43" t="s">
        <v>57</v>
      </c>
      <c r="K7" s="43" t="s">
        <v>58</v>
      </c>
      <c r="L7" s="27" t="s">
        <v>7</v>
      </c>
      <c r="M7" s="27" t="s">
        <v>64</v>
      </c>
      <c r="N7" s="43" t="s">
        <v>65</v>
      </c>
      <c r="O7" s="27"/>
      <c r="P7" s="27"/>
      <c r="Q7" s="27" t="s">
        <v>50</v>
      </c>
      <c r="R7" s="28">
        <v>11.31</v>
      </c>
      <c r="S7" s="29">
        <v>11.91</v>
      </c>
      <c r="T7" s="27" t="s">
        <v>3</v>
      </c>
      <c r="U7" s="39">
        <v>95.9</v>
      </c>
      <c r="V7" s="39">
        <v>20.5</v>
      </c>
      <c r="W7" s="39">
        <v>23.5</v>
      </c>
      <c r="X7" s="39">
        <v>11.5</v>
      </c>
      <c r="Y7" s="30">
        <v>6</v>
      </c>
      <c r="Z7" s="44">
        <f t="shared" si="0"/>
        <v>4.6199999999999998E-2</v>
      </c>
      <c r="AA7" s="31">
        <f t="shared" si="7"/>
        <v>8701</v>
      </c>
      <c r="AB7" s="27">
        <v>3200</v>
      </c>
      <c r="AC7" s="32">
        <f t="shared" si="8"/>
        <v>0.37</v>
      </c>
      <c r="AD7" s="27" t="s">
        <v>68</v>
      </c>
      <c r="AE7" s="33">
        <v>0.48799999999999999</v>
      </c>
      <c r="AF7" s="32">
        <f t="shared" si="1"/>
        <v>5.81</v>
      </c>
      <c r="AG7" s="32">
        <f t="shared" si="9"/>
        <v>18.09</v>
      </c>
      <c r="AH7" s="33">
        <v>0.1</v>
      </c>
      <c r="AI7" s="32">
        <f t="shared" si="2"/>
        <v>3.29</v>
      </c>
      <c r="AJ7" s="33">
        <v>0.1</v>
      </c>
      <c r="AK7" s="32">
        <f t="shared" si="3"/>
        <v>3.29</v>
      </c>
      <c r="AL7" s="33">
        <v>0.1</v>
      </c>
      <c r="AM7" s="32">
        <f t="shared" si="4"/>
        <v>3.29</v>
      </c>
      <c r="AN7" s="32">
        <f t="shared" si="10"/>
        <v>0</v>
      </c>
      <c r="AO7" s="33">
        <v>8.43E-2</v>
      </c>
      <c r="AP7" s="32">
        <f t="shared" si="11"/>
        <v>2.78</v>
      </c>
      <c r="AQ7" s="32">
        <f t="shared" si="5"/>
        <v>12.65</v>
      </c>
      <c r="AR7" s="32">
        <f t="shared" si="6"/>
        <v>30.74</v>
      </c>
      <c r="AS7" s="34">
        <f t="shared" si="12"/>
        <v>6.6799999999999998E-2</v>
      </c>
      <c r="AT7" s="35">
        <v>32.94</v>
      </c>
      <c r="AU7" s="32">
        <v>34.590000000000003</v>
      </c>
      <c r="AV7" s="35">
        <v>72.989999999999995</v>
      </c>
      <c r="AW7" s="34">
        <f t="shared" si="13"/>
        <v>0.52610000000000001</v>
      </c>
      <c r="AX7" s="36"/>
    </row>
    <row r="8" spans="1:50" ht="14.45" customHeight="1" x14ac:dyDescent="0.25">
      <c r="A8" s="26">
        <v>7</v>
      </c>
      <c r="B8" s="27"/>
      <c r="C8" s="27"/>
      <c r="D8" s="27" t="s">
        <v>4</v>
      </c>
      <c r="E8" s="27"/>
      <c r="F8" s="43" t="s">
        <v>5</v>
      </c>
      <c r="G8" s="43" t="s">
        <v>54</v>
      </c>
      <c r="H8" s="43" t="s">
        <v>55</v>
      </c>
      <c r="I8" s="43" t="s">
        <v>56</v>
      </c>
      <c r="J8" s="43" t="s">
        <v>57</v>
      </c>
      <c r="K8" s="43" t="s">
        <v>58</v>
      </c>
      <c r="L8" s="27" t="s">
        <v>7</v>
      </c>
      <c r="M8" s="27" t="s">
        <v>59</v>
      </c>
      <c r="N8" s="43" t="s">
        <v>66</v>
      </c>
      <c r="O8" s="27"/>
      <c r="P8" s="27"/>
      <c r="Q8" s="27" t="s">
        <v>50</v>
      </c>
      <c r="R8" s="28">
        <v>9.61</v>
      </c>
      <c r="S8" s="29">
        <v>10.119999999999999</v>
      </c>
      <c r="T8" s="27" t="s">
        <v>3</v>
      </c>
      <c r="U8" s="39">
        <v>75.599999999999994</v>
      </c>
      <c r="V8" s="39">
        <v>20.5</v>
      </c>
      <c r="W8" s="39">
        <v>23.5</v>
      </c>
      <c r="X8" s="39">
        <v>11.5</v>
      </c>
      <c r="Y8" s="30">
        <v>6</v>
      </c>
      <c r="Z8" s="44">
        <f t="shared" si="0"/>
        <v>3.6420000000000001E-2</v>
      </c>
      <c r="AA8" s="31">
        <f t="shared" si="7"/>
        <v>11038</v>
      </c>
      <c r="AB8" s="27">
        <v>3200</v>
      </c>
      <c r="AC8" s="32">
        <f t="shared" si="8"/>
        <v>0.28999999999999998</v>
      </c>
      <c r="AD8" s="27" t="s">
        <v>68</v>
      </c>
      <c r="AE8" s="33">
        <v>0.48799999999999999</v>
      </c>
      <c r="AF8" s="32">
        <f t="shared" si="1"/>
        <v>4.9400000000000004</v>
      </c>
      <c r="AG8" s="32">
        <f t="shared" si="9"/>
        <v>15.35</v>
      </c>
      <c r="AH8" s="33">
        <v>0.1</v>
      </c>
      <c r="AI8" s="32">
        <f t="shared" si="2"/>
        <v>2.84</v>
      </c>
      <c r="AJ8" s="33">
        <v>0.1</v>
      </c>
      <c r="AK8" s="32">
        <f t="shared" si="3"/>
        <v>2.84</v>
      </c>
      <c r="AL8" s="33">
        <v>0.1</v>
      </c>
      <c r="AM8" s="32">
        <f t="shared" si="4"/>
        <v>2.84</v>
      </c>
      <c r="AN8" s="32">
        <f t="shared" si="10"/>
        <v>0.08</v>
      </c>
      <c r="AO8" s="33">
        <v>8.43E-2</v>
      </c>
      <c r="AP8" s="32">
        <f t="shared" si="11"/>
        <v>2.39</v>
      </c>
      <c r="AQ8" s="32">
        <f t="shared" si="5"/>
        <v>10.99</v>
      </c>
      <c r="AR8" s="32">
        <f t="shared" si="6"/>
        <v>26.34</v>
      </c>
      <c r="AS8" s="34">
        <f t="shared" si="12"/>
        <v>7.0900000000000005E-2</v>
      </c>
      <c r="AT8" s="35">
        <v>28.35</v>
      </c>
      <c r="AU8" s="32">
        <v>29.77</v>
      </c>
      <c r="AV8" s="35">
        <v>59.99</v>
      </c>
      <c r="AW8" s="34">
        <f t="shared" si="13"/>
        <v>0.50380000000000003</v>
      </c>
      <c r="AX8" s="36"/>
    </row>
    <row r="9" spans="1:50" ht="14.45" customHeight="1" x14ac:dyDescent="0.25">
      <c r="A9" s="26">
        <v>8</v>
      </c>
      <c r="B9" s="27"/>
      <c r="C9" s="27"/>
      <c r="D9" s="27" t="s">
        <v>4</v>
      </c>
      <c r="E9" s="27"/>
      <c r="F9" s="43" t="s">
        <v>5</v>
      </c>
      <c r="G9" s="43" t="s">
        <v>54</v>
      </c>
      <c r="H9" s="43" t="s">
        <v>55</v>
      </c>
      <c r="I9" s="43" t="s">
        <v>56</v>
      </c>
      <c r="J9" s="43" t="s">
        <v>57</v>
      </c>
      <c r="K9" s="43" t="s">
        <v>58</v>
      </c>
      <c r="L9" s="27" t="s">
        <v>7</v>
      </c>
      <c r="M9" s="27" t="s">
        <v>60</v>
      </c>
      <c r="N9" s="43" t="s">
        <v>66</v>
      </c>
      <c r="O9" s="27"/>
      <c r="P9" s="27"/>
      <c r="Q9" s="27" t="s">
        <v>50</v>
      </c>
      <c r="R9" s="28">
        <v>9.98</v>
      </c>
      <c r="S9" s="29">
        <v>10.51</v>
      </c>
      <c r="T9" s="27" t="s">
        <v>3</v>
      </c>
      <c r="U9" s="39">
        <v>80.7</v>
      </c>
      <c r="V9" s="39">
        <v>20.5</v>
      </c>
      <c r="W9" s="39">
        <v>23.5</v>
      </c>
      <c r="X9" s="39">
        <v>11.5</v>
      </c>
      <c r="Y9" s="30">
        <v>6</v>
      </c>
      <c r="Z9" s="44">
        <f t="shared" si="0"/>
        <v>3.8877000000000002E-2</v>
      </c>
      <c r="AA9" s="31">
        <f t="shared" si="7"/>
        <v>10340</v>
      </c>
      <c r="AB9" s="27">
        <v>3200</v>
      </c>
      <c r="AC9" s="32">
        <f t="shared" si="8"/>
        <v>0.31</v>
      </c>
      <c r="AD9" s="27" t="s">
        <v>68</v>
      </c>
      <c r="AE9" s="33">
        <v>0.48799999999999999</v>
      </c>
      <c r="AF9" s="32">
        <f t="shared" si="1"/>
        <v>5.13</v>
      </c>
      <c r="AG9" s="32">
        <f t="shared" si="9"/>
        <v>15.95</v>
      </c>
      <c r="AH9" s="33">
        <v>0.1</v>
      </c>
      <c r="AI9" s="32">
        <f t="shared" si="2"/>
        <v>2.92</v>
      </c>
      <c r="AJ9" s="33">
        <v>0.1</v>
      </c>
      <c r="AK9" s="32">
        <f t="shared" si="3"/>
        <v>2.92</v>
      </c>
      <c r="AL9" s="33">
        <v>0.1</v>
      </c>
      <c r="AM9" s="32">
        <f t="shared" si="4"/>
        <v>2.92</v>
      </c>
      <c r="AN9" s="32">
        <f t="shared" si="10"/>
        <v>0.04</v>
      </c>
      <c r="AO9" s="33">
        <v>8.43E-2</v>
      </c>
      <c r="AP9" s="32">
        <f t="shared" si="11"/>
        <v>2.46</v>
      </c>
      <c r="AQ9" s="32">
        <f t="shared" si="5"/>
        <v>11.26</v>
      </c>
      <c r="AR9" s="32">
        <f t="shared" si="6"/>
        <v>27.21</v>
      </c>
      <c r="AS9" s="34">
        <f t="shared" si="12"/>
        <v>6.6900000000000001E-2</v>
      </c>
      <c r="AT9" s="35">
        <v>29.16</v>
      </c>
      <c r="AU9" s="32">
        <v>30.62</v>
      </c>
      <c r="AV9" s="35">
        <v>62.99</v>
      </c>
      <c r="AW9" s="34">
        <f t="shared" si="13"/>
        <v>0.51390000000000002</v>
      </c>
      <c r="AX9" s="36"/>
    </row>
    <row r="10" spans="1:50" ht="14.45" customHeight="1" x14ac:dyDescent="0.25">
      <c r="A10" s="26">
        <v>9</v>
      </c>
      <c r="B10" s="27"/>
      <c r="C10" s="27"/>
      <c r="D10" s="27" t="s">
        <v>4</v>
      </c>
      <c r="E10" s="27"/>
      <c r="F10" s="43" t="s">
        <v>5</v>
      </c>
      <c r="G10" s="43" t="s">
        <v>54</v>
      </c>
      <c r="H10" s="43" t="s">
        <v>55</v>
      </c>
      <c r="I10" s="43" t="s">
        <v>56</v>
      </c>
      <c r="J10" s="43" t="s">
        <v>57</v>
      </c>
      <c r="K10" s="43" t="s">
        <v>58</v>
      </c>
      <c r="L10" s="27" t="s">
        <v>7</v>
      </c>
      <c r="M10" s="27" t="s">
        <v>61</v>
      </c>
      <c r="N10" s="43" t="s">
        <v>66</v>
      </c>
      <c r="O10" s="27"/>
      <c r="P10" s="27"/>
      <c r="Q10" s="27" t="s">
        <v>50</v>
      </c>
      <c r="R10" s="28">
        <v>10.34</v>
      </c>
      <c r="S10" s="29">
        <v>10.88</v>
      </c>
      <c r="T10" s="27" t="s">
        <v>3</v>
      </c>
      <c r="U10" s="39">
        <v>85.7</v>
      </c>
      <c r="V10" s="39">
        <v>20.5</v>
      </c>
      <c r="W10" s="39">
        <v>23.5</v>
      </c>
      <c r="X10" s="39">
        <v>11.5</v>
      </c>
      <c r="Y10" s="30">
        <v>6</v>
      </c>
      <c r="Z10" s="44">
        <f t="shared" si="0"/>
        <v>4.1286000000000003E-2</v>
      </c>
      <c r="AA10" s="31">
        <f t="shared" si="7"/>
        <v>9737</v>
      </c>
      <c r="AB10" s="27">
        <v>3200</v>
      </c>
      <c r="AC10" s="32">
        <f t="shared" si="8"/>
        <v>0.33</v>
      </c>
      <c r="AD10" s="27" t="s">
        <v>68</v>
      </c>
      <c r="AE10" s="33">
        <v>0.48799999999999999</v>
      </c>
      <c r="AF10" s="32">
        <f t="shared" si="1"/>
        <v>5.31</v>
      </c>
      <c r="AG10" s="32">
        <f t="shared" si="9"/>
        <v>16.52</v>
      </c>
      <c r="AH10" s="33">
        <v>0.1</v>
      </c>
      <c r="AI10" s="32">
        <f t="shared" si="2"/>
        <v>3.02</v>
      </c>
      <c r="AJ10" s="33">
        <v>0.1</v>
      </c>
      <c r="AK10" s="32">
        <f t="shared" si="3"/>
        <v>3.02</v>
      </c>
      <c r="AL10" s="33">
        <v>0.1</v>
      </c>
      <c r="AM10" s="32">
        <f t="shared" si="4"/>
        <v>3.02</v>
      </c>
      <c r="AN10" s="32">
        <f t="shared" si="10"/>
        <v>0</v>
      </c>
      <c r="AO10" s="33">
        <v>8.43E-2</v>
      </c>
      <c r="AP10" s="32">
        <f t="shared" si="11"/>
        <v>2.5499999999999998</v>
      </c>
      <c r="AQ10" s="32">
        <f t="shared" si="5"/>
        <v>11.61</v>
      </c>
      <c r="AR10" s="32">
        <f t="shared" si="6"/>
        <v>28.13</v>
      </c>
      <c r="AS10" s="34">
        <f t="shared" si="12"/>
        <v>6.9800000000000001E-2</v>
      </c>
      <c r="AT10" s="35">
        <v>30.24</v>
      </c>
      <c r="AU10" s="32">
        <v>31.75</v>
      </c>
      <c r="AV10" s="35">
        <v>64.989999999999995</v>
      </c>
      <c r="AW10" s="34">
        <f t="shared" si="13"/>
        <v>0.51149999999999995</v>
      </c>
      <c r="AX10" s="36"/>
    </row>
    <row r="11" spans="1:50" ht="14.45" customHeight="1" x14ac:dyDescent="0.25">
      <c r="A11" s="26">
        <v>10</v>
      </c>
      <c r="B11" s="27"/>
      <c r="C11" s="27"/>
      <c r="D11" s="27" t="s">
        <v>4</v>
      </c>
      <c r="E11" s="27"/>
      <c r="F11" s="43" t="s">
        <v>5</v>
      </c>
      <c r="G11" s="43" t="s">
        <v>54</v>
      </c>
      <c r="H11" s="43" t="s">
        <v>55</v>
      </c>
      <c r="I11" s="43" t="s">
        <v>56</v>
      </c>
      <c r="J11" s="43" t="s">
        <v>57</v>
      </c>
      <c r="K11" s="43" t="s">
        <v>58</v>
      </c>
      <c r="L11" s="27" t="s">
        <v>7</v>
      </c>
      <c r="M11" s="27" t="s">
        <v>62</v>
      </c>
      <c r="N11" s="43" t="s">
        <v>66</v>
      </c>
      <c r="O11" s="27"/>
      <c r="P11" s="27"/>
      <c r="Q11" s="27" t="s">
        <v>50</v>
      </c>
      <c r="R11" s="28">
        <v>10.83</v>
      </c>
      <c r="S11" s="29">
        <v>11.4</v>
      </c>
      <c r="T11" s="27" t="s">
        <v>3</v>
      </c>
      <c r="U11" s="39">
        <v>90.8</v>
      </c>
      <c r="V11" s="39">
        <v>20.5</v>
      </c>
      <c r="W11" s="39">
        <v>23.5</v>
      </c>
      <c r="X11" s="39">
        <v>11.5</v>
      </c>
      <c r="Y11" s="30">
        <v>6</v>
      </c>
      <c r="Z11" s="44">
        <f t="shared" si="0"/>
        <v>4.3742999999999997E-2</v>
      </c>
      <c r="AA11" s="31">
        <f t="shared" si="7"/>
        <v>9190</v>
      </c>
      <c r="AB11" s="27">
        <v>3200</v>
      </c>
      <c r="AC11" s="32">
        <f t="shared" si="8"/>
        <v>0.35</v>
      </c>
      <c r="AD11" s="27" t="s">
        <v>68</v>
      </c>
      <c r="AE11" s="33">
        <v>0.48799999999999999</v>
      </c>
      <c r="AF11" s="32">
        <f t="shared" si="1"/>
        <v>5.56</v>
      </c>
      <c r="AG11" s="32">
        <f t="shared" si="9"/>
        <v>17.309999999999999</v>
      </c>
      <c r="AH11" s="33">
        <v>0.1</v>
      </c>
      <c r="AI11" s="32">
        <f t="shared" si="2"/>
        <v>3.13</v>
      </c>
      <c r="AJ11" s="33">
        <v>0.1</v>
      </c>
      <c r="AK11" s="32">
        <f t="shared" si="3"/>
        <v>3.13</v>
      </c>
      <c r="AL11" s="33">
        <v>0.1</v>
      </c>
      <c r="AM11" s="32">
        <f t="shared" si="4"/>
        <v>3.13</v>
      </c>
      <c r="AN11" s="32">
        <f t="shared" si="10"/>
        <v>0</v>
      </c>
      <c r="AO11" s="33">
        <v>8.43E-2</v>
      </c>
      <c r="AP11" s="32">
        <f t="shared" si="11"/>
        <v>2.64</v>
      </c>
      <c r="AQ11" s="32">
        <f t="shared" si="5"/>
        <v>12.03</v>
      </c>
      <c r="AR11" s="32">
        <f t="shared" si="6"/>
        <v>29.34</v>
      </c>
      <c r="AS11" s="34">
        <f t="shared" si="12"/>
        <v>6.3200000000000006E-2</v>
      </c>
      <c r="AT11" s="35">
        <v>31.32</v>
      </c>
      <c r="AU11" s="32">
        <v>32.89</v>
      </c>
      <c r="AV11" s="35">
        <v>66.989999999999995</v>
      </c>
      <c r="AW11" s="34">
        <f t="shared" si="13"/>
        <v>0.50900000000000001</v>
      </c>
      <c r="AX11" s="36"/>
    </row>
    <row r="12" spans="1:50" ht="14.45" customHeight="1" x14ac:dyDescent="0.25">
      <c r="A12" s="26">
        <v>11</v>
      </c>
      <c r="B12" s="27"/>
      <c r="C12" s="27"/>
      <c r="D12" s="27" t="s">
        <v>4</v>
      </c>
      <c r="E12" s="27"/>
      <c r="F12" s="43" t="s">
        <v>5</v>
      </c>
      <c r="G12" s="43" t="s">
        <v>54</v>
      </c>
      <c r="H12" s="43" t="s">
        <v>55</v>
      </c>
      <c r="I12" s="43" t="s">
        <v>56</v>
      </c>
      <c r="J12" s="43" t="s">
        <v>57</v>
      </c>
      <c r="K12" s="43" t="s">
        <v>58</v>
      </c>
      <c r="L12" s="27" t="s">
        <v>7</v>
      </c>
      <c r="M12" s="27" t="s">
        <v>63</v>
      </c>
      <c r="N12" s="43" t="s">
        <v>66</v>
      </c>
      <c r="O12" s="27"/>
      <c r="P12" s="27"/>
      <c r="Q12" s="27" t="s">
        <v>50</v>
      </c>
      <c r="R12" s="28">
        <v>11.01</v>
      </c>
      <c r="S12" s="29">
        <v>11.59</v>
      </c>
      <c r="T12" s="27" t="s">
        <v>3</v>
      </c>
      <c r="U12" s="39">
        <v>93.4</v>
      </c>
      <c r="V12" s="39">
        <v>20.5</v>
      </c>
      <c r="W12" s="39">
        <v>23.5</v>
      </c>
      <c r="X12" s="39">
        <v>11.5</v>
      </c>
      <c r="Y12" s="30">
        <v>6</v>
      </c>
      <c r="Z12" s="44">
        <f t="shared" si="0"/>
        <v>4.4995E-2</v>
      </c>
      <c r="AA12" s="31">
        <f t="shared" si="7"/>
        <v>8934</v>
      </c>
      <c r="AB12" s="27">
        <v>3200</v>
      </c>
      <c r="AC12" s="32">
        <f t="shared" si="8"/>
        <v>0.36</v>
      </c>
      <c r="AD12" s="27" t="s">
        <v>68</v>
      </c>
      <c r="AE12" s="33">
        <v>0.48799999999999999</v>
      </c>
      <c r="AF12" s="32">
        <f t="shared" si="1"/>
        <v>5.66</v>
      </c>
      <c r="AG12" s="32">
        <f t="shared" si="9"/>
        <v>17.61</v>
      </c>
      <c r="AH12" s="33">
        <v>0.1</v>
      </c>
      <c r="AI12" s="32">
        <f t="shared" si="2"/>
        <v>3.19</v>
      </c>
      <c r="AJ12" s="33">
        <v>0.1</v>
      </c>
      <c r="AK12" s="32">
        <f t="shared" si="3"/>
        <v>3.19</v>
      </c>
      <c r="AL12" s="33">
        <v>0.1</v>
      </c>
      <c r="AM12" s="32">
        <f t="shared" si="4"/>
        <v>3.19</v>
      </c>
      <c r="AN12" s="32">
        <f t="shared" si="10"/>
        <v>0</v>
      </c>
      <c r="AO12" s="33">
        <v>8.43E-2</v>
      </c>
      <c r="AP12" s="32">
        <f t="shared" si="11"/>
        <v>2.69</v>
      </c>
      <c r="AQ12" s="32">
        <f t="shared" si="5"/>
        <v>12.26</v>
      </c>
      <c r="AR12" s="32">
        <f t="shared" si="6"/>
        <v>29.87</v>
      </c>
      <c r="AS12" s="34">
        <f t="shared" si="12"/>
        <v>6.25E-2</v>
      </c>
      <c r="AT12" s="35">
        <v>31.86</v>
      </c>
      <c r="AU12" s="32">
        <v>33.450000000000003</v>
      </c>
      <c r="AV12" s="35">
        <v>69.989999999999995</v>
      </c>
      <c r="AW12" s="34">
        <f t="shared" si="13"/>
        <v>0.52210000000000001</v>
      </c>
      <c r="AX12" s="36"/>
    </row>
    <row r="13" spans="1:50" ht="14.45" customHeight="1" x14ac:dyDescent="0.25">
      <c r="A13" s="26">
        <v>12</v>
      </c>
      <c r="B13" s="27"/>
      <c r="C13" s="27"/>
      <c r="D13" s="27" t="s">
        <v>4</v>
      </c>
      <c r="E13" s="27"/>
      <c r="F13" s="43" t="s">
        <v>5</v>
      </c>
      <c r="G13" s="43" t="s">
        <v>54</v>
      </c>
      <c r="H13" s="43" t="s">
        <v>55</v>
      </c>
      <c r="I13" s="43" t="s">
        <v>56</v>
      </c>
      <c r="J13" s="43" t="s">
        <v>57</v>
      </c>
      <c r="K13" s="43" t="s">
        <v>58</v>
      </c>
      <c r="L13" s="27" t="s">
        <v>7</v>
      </c>
      <c r="M13" s="27" t="s">
        <v>64</v>
      </c>
      <c r="N13" s="43" t="s">
        <v>66</v>
      </c>
      <c r="O13" s="27"/>
      <c r="P13" s="27"/>
      <c r="Q13" s="27" t="s">
        <v>50</v>
      </c>
      <c r="R13" s="28">
        <v>11.31</v>
      </c>
      <c r="S13" s="29">
        <v>11.91</v>
      </c>
      <c r="T13" s="27" t="s">
        <v>3</v>
      </c>
      <c r="U13" s="39">
        <v>95.9</v>
      </c>
      <c r="V13" s="39">
        <v>20.5</v>
      </c>
      <c r="W13" s="39">
        <v>23.5</v>
      </c>
      <c r="X13" s="39">
        <v>11.5</v>
      </c>
      <c r="Y13" s="30">
        <v>6</v>
      </c>
      <c r="Z13" s="44">
        <f t="shared" si="0"/>
        <v>4.6199999999999998E-2</v>
      </c>
      <c r="AA13" s="31">
        <f t="shared" si="7"/>
        <v>8701</v>
      </c>
      <c r="AB13" s="27">
        <v>3200</v>
      </c>
      <c r="AC13" s="32">
        <f t="shared" si="8"/>
        <v>0.37</v>
      </c>
      <c r="AD13" s="27" t="s">
        <v>68</v>
      </c>
      <c r="AE13" s="33">
        <v>0.48799999999999999</v>
      </c>
      <c r="AF13" s="32">
        <f t="shared" si="1"/>
        <v>5.81</v>
      </c>
      <c r="AG13" s="32">
        <f t="shared" si="9"/>
        <v>18.09</v>
      </c>
      <c r="AH13" s="33">
        <v>0.1</v>
      </c>
      <c r="AI13" s="32">
        <f t="shared" si="2"/>
        <v>3.29</v>
      </c>
      <c r="AJ13" s="33">
        <v>0.1</v>
      </c>
      <c r="AK13" s="32">
        <f t="shared" si="3"/>
        <v>3.29</v>
      </c>
      <c r="AL13" s="33">
        <v>0.1</v>
      </c>
      <c r="AM13" s="32">
        <f t="shared" si="4"/>
        <v>3.29</v>
      </c>
      <c r="AN13" s="32">
        <f t="shared" si="10"/>
        <v>0</v>
      </c>
      <c r="AO13" s="33">
        <v>8.43E-2</v>
      </c>
      <c r="AP13" s="32">
        <f t="shared" si="11"/>
        <v>2.78</v>
      </c>
      <c r="AQ13" s="32">
        <f t="shared" si="5"/>
        <v>12.65</v>
      </c>
      <c r="AR13" s="32">
        <f t="shared" si="6"/>
        <v>30.74</v>
      </c>
      <c r="AS13" s="34">
        <f t="shared" si="12"/>
        <v>6.6799999999999998E-2</v>
      </c>
      <c r="AT13" s="35">
        <v>32.94</v>
      </c>
      <c r="AU13" s="32">
        <v>34.590000000000003</v>
      </c>
      <c r="AV13" s="35">
        <v>72.989999999999995</v>
      </c>
      <c r="AW13" s="34">
        <f t="shared" si="13"/>
        <v>0.52610000000000001</v>
      </c>
      <c r="AX13" s="36"/>
    </row>
    <row r="14" spans="1:50" ht="14.45" customHeight="1" x14ac:dyDescent="0.25">
      <c r="A14" s="26">
        <v>13</v>
      </c>
      <c r="B14" s="27"/>
      <c r="C14" s="27"/>
      <c r="D14" s="27" t="s">
        <v>4</v>
      </c>
      <c r="E14" s="27"/>
      <c r="F14" s="43" t="s">
        <v>5</v>
      </c>
      <c r="G14" s="43" t="s">
        <v>54</v>
      </c>
      <c r="H14" s="43" t="s">
        <v>55</v>
      </c>
      <c r="I14" s="43" t="s">
        <v>56</v>
      </c>
      <c r="J14" s="43" t="s">
        <v>57</v>
      </c>
      <c r="K14" s="43" t="s">
        <v>58</v>
      </c>
      <c r="L14" s="27" t="s">
        <v>7</v>
      </c>
      <c r="M14" s="27" t="s">
        <v>59</v>
      </c>
      <c r="N14" s="43" t="s">
        <v>67</v>
      </c>
      <c r="O14" s="27"/>
      <c r="P14" s="27"/>
      <c r="Q14" s="27" t="s">
        <v>50</v>
      </c>
      <c r="R14" s="28">
        <v>9.61</v>
      </c>
      <c r="S14" s="29">
        <v>10.119999999999999</v>
      </c>
      <c r="T14" s="27" t="s">
        <v>3</v>
      </c>
      <c r="U14" s="39">
        <v>75.599999999999994</v>
      </c>
      <c r="V14" s="39">
        <v>20.5</v>
      </c>
      <c r="W14" s="39">
        <v>23.5</v>
      </c>
      <c r="X14" s="39">
        <v>11.5</v>
      </c>
      <c r="Y14" s="30">
        <v>6</v>
      </c>
      <c r="Z14" s="44">
        <f t="shared" si="0"/>
        <v>3.6420000000000001E-2</v>
      </c>
      <c r="AA14" s="31">
        <f t="shared" si="7"/>
        <v>11038</v>
      </c>
      <c r="AB14" s="27">
        <v>3200</v>
      </c>
      <c r="AC14" s="32">
        <f t="shared" si="8"/>
        <v>0.28999999999999998</v>
      </c>
      <c r="AD14" s="27" t="s">
        <v>68</v>
      </c>
      <c r="AE14" s="33">
        <v>0.48799999999999999</v>
      </c>
      <c r="AF14" s="32">
        <f t="shared" si="1"/>
        <v>4.9400000000000004</v>
      </c>
      <c r="AG14" s="32">
        <f t="shared" si="9"/>
        <v>15.35</v>
      </c>
      <c r="AH14" s="33">
        <v>0.1</v>
      </c>
      <c r="AI14" s="32">
        <f t="shared" si="2"/>
        <v>2.84</v>
      </c>
      <c r="AJ14" s="33">
        <v>0.1</v>
      </c>
      <c r="AK14" s="32">
        <f t="shared" si="3"/>
        <v>2.84</v>
      </c>
      <c r="AL14" s="33">
        <v>0.1</v>
      </c>
      <c r="AM14" s="32">
        <f t="shared" si="4"/>
        <v>2.84</v>
      </c>
      <c r="AN14" s="32">
        <f t="shared" si="10"/>
        <v>0.08</v>
      </c>
      <c r="AO14" s="33">
        <v>8.43E-2</v>
      </c>
      <c r="AP14" s="32">
        <f t="shared" si="11"/>
        <v>2.39</v>
      </c>
      <c r="AQ14" s="32">
        <f t="shared" si="5"/>
        <v>10.99</v>
      </c>
      <c r="AR14" s="32">
        <f t="shared" si="6"/>
        <v>26.34</v>
      </c>
      <c r="AS14" s="34">
        <f t="shared" si="12"/>
        <v>7.0900000000000005E-2</v>
      </c>
      <c r="AT14" s="35">
        <v>28.35</v>
      </c>
      <c r="AU14" s="32">
        <v>29.77</v>
      </c>
      <c r="AV14" s="35">
        <v>59.99</v>
      </c>
      <c r="AW14" s="34">
        <f t="shared" si="13"/>
        <v>0.50380000000000003</v>
      </c>
      <c r="AX14" s="36"/>
    </row>
    <row r="15" spans="1:50" ht="14.45" customHeight="1" x14ac:dyDescent="0.25">
      <c r="A15" s="26">
        <v>14</v>
      </c>
      <c r="B15" s="27"/>
      <c r="C15" s="27"/>
      <c r="D15" s="27" t="s">
        <v>4</v>
      </c>
      <c r="E15" s="27"/>
      <c r="F15" s="43" t="s">
        <v>5</v>
      </c>
      <c r="G15" s="43" t="s">
        <v>54</v>
      </c>
      <c r="H15" s="43" t="s">
        <v>55</v>
      </c>
      <c r="I15" s="43" t="s">
        <v>56</v>
      </c>
      <c r="J15" s="43" t="s">
        <v>57</v>
      </c>
      <c r="K15" s="43" t="s">
        <v>58</v>
      </c>
      <c r="L15" s="27" t="s">
        <v>7</v>
      </c>
      <c r="M15" s="27" t="s">
        <v>60</v>
      </c>
      <c r="N15" s="43" t="s">
        <v>67</v>
      </c>
      <c r="O15" s="27"/>
      <c r="P15" s="27"/>
      <c r="Q15" s="27" t="s">
        <v>50</v>
      </c>
      <c r="R15" s="28">
        <v>9.98</v>
      </c>
      <c r="S15" s="29">
        <v>10.51</v>
      </c>
      <c r="T15" s="27" t="s">
        <v>3</v>
      </c>
      <c r="U15" s="39">
        <v>80.7</v>
      </c>
      <c r="V15" s="39">
        <v>20.5</v>
      </c>
      <c r="W15" s="39">
        <v>23.5</v>
      </c>
      <c r="X15" s="39">
        <v>11.5</v>
      </c>
      <c r="Y15" s="30">
        <v>6</v>
      </c>
      <c r="Z15" s="44">
        <f t="shared" si="0"/>
        <v>3.8877000000000002E-2</v>
      </c>
      <c r="AA15" s="31">
        <f t="shared" si="7"/>
        <v>10340</v>
      </c>
      <c r="AB15" s="27">
        <v>3200</v>
      </c>
      <c r="AC15" s="32">
        <f t="shared" si="8"/>
        <v>0.31</v>
      </c>
      <c r="AD15" s="27" t="s">
        <v>68</v>
      </c>
      <c r="AE15" s="33">
        <v>0.48799999999999999</v>
      </c>
      <c r="AF15" s="32">
        <f t="shared" si="1"/>
        <v>5.13</v>
      </c>
      <c r="AG15" s="32">
        <f t="shared" si="9"/>
        <v>15.95</v>
      </c>
      <c r="AH15" s="33">
        <v>0.1</v>
      </c>
      <c r="AI15" s="32">
        <f t="shared" si="2"/>
        <v>2.92</v>
      </c>
      <c r="AJ15" s="33">
        <v>0.1</v>
      </c>
      <c r="AK15" s="32">
        <f t="shared" si="3"/>
        <v>2.92</v>
      </c>
      <c r="AL15" s="33">
        <v>0.1</v>
      </c>
      <c r="AM15" s="32">
        <f t="shared" si="4"/>
        <v>2.92</v>
      </c>
      <c r="AN15" s="32">
        <f t="shared" si="10"/>
        <v>0.04</v>
      </c>
      <c r="AO15" s="33">
        <v>8.43E-2</v>
      </c>
      <c r="AP15" s="32">
        <f t="shared" si="11"/>
        <v>2.46</v>
      </c>
      <c r="AQ15" s="32">
        <f t="shared" si="5"/>
        <v>11.26</v>
      </c>
      <c r="AR15" s="32">
        <f t="shared" si="6"/>
        <v>27.21</v>
      </c>
      <c r="AS15" s="34">
        <f t="shared" si="12"/>
        <v>6.6900000000000001E-2</v>
      </c>
      <c r="AT15" s="35">
        <v>29.16</v>
      </c>
      <c r="AU15" s="32">
        <v>30.62</v>
      </c>
      <c r="AV15" s="35">
        <v>62.99</v>
      </c>
      <c r="AW15" s="34">
        <f t="shared" si="13"/>
        <v>0.51390000000000002</v>
      </c>
      <c r="AX15" s="36"/>
    </row>
    <row r="16" spans="1:50" ht="14.45" customHeight="1" x14ac:dyDescent="0.25">
      <c r="A16" s="26">
        <v>15</v>
      </c>
      <c r="B16" s="27"/>
      <c r="C16" s="27"/>
      <c r="D16" s="27" t="s">
        <v>4</v>
      </c>
      <c r="E16" s="27"/>
      <c r="F16" s="43" t="s">
        <v>5</v>
      </c>
      <c r="G16" s="43" t="s">
        <v>54</v>
      </c>
      <c r="H16" s="43" t="s">
        <v>55</v>
      </c>
      <c r="I16" s="43" t="s">
        <v>56</v>
      </c>
      <c r="J16" s="43" t="s">
        <v>57</v>
      </c>
      <c r="K16" s="43" t="s">
        <v>58</v>
      </c>
      <c r="L16" s="27" t="s">
        <v>7</v>
      </c>
      <c r="M16" s="27" t="s">
        <v>61</v>
      </c>
      <c r="N16" s="43" t="s">
        <v>67</v>
      </c>
      <c r="O16" s="27"/>
      <c r="P16" s="27"/>
      <c r="Q16" s="27" t="s">
        <v>50</v>
      </c>
      <c r="R16" s="28">
        <v>10.34</v>
      </c>
      <c r="S16" s="29">
        <v>10.88</v>
      </c>
      <c r="T16" s="27" t="s">
        <v>3</v>
      </c>
      <c r="U16" s="39">
        <v>85.7</v>
      </c>
      <c r="V16" s="39">
        <v>20.5</v>
      </c>
      <c r="W16" s="39">
        <v>23.5</v>
      </c>
      <c r="X16" s="39">
        <v>11.5</v>
      </c>
      <c r="Y16" s="30">
        <v>6</v>
      </c>
      <c r="Z16" s="44">
        <f t="shared" si="0"/>
        <v>4.1286000000000003E-2</v>
      </c>
      <c r="AA16" s="31">
        <f t="shared" si="7"/>
        <v>9737</v>
      </c>
      <c r="AB16" s="27">
        <v>3200</v>
      </c>
      <c r="AC16" s="32">
        <f t="shared" si="8"/>
        <v>0.33</v>
      </c>
      <c r="AD16" s="27" t="s">
        <v>68</v>
      </c>
      <c r="AE16" s="33">
        <v>0.48799999999999999</v>
      </c>
      <c r="AF16" s="32">
        <f t="shared" si="1"/>
        <v>5.31</v>
      </c>
      <c r="AG16" s="32">
        <f t="shared" si="9"/>
        <v>16.52</v>
      </c>
      <c r="AH16" s="33">
        <v>0.1</v>
      </c>
      <c r="AI16" s="32">
        <f t="shared" si="2"/>
        <v>3.02</v>
      </c>
      <c r="AJ16" s="33">
        <v>0.1</v>
      </c>
      <c r="AK16" s="32">
        <f t="shared" si="3"/>
        <v>3.02</v>
      </c>
      <c r="AL16" s="33">
        <v>0.1</v>
      </c>
      <c r="AM16" s="32">
        <f t="shared" si="4"/>
        <v>3.02</v>
      </c>
      <c r="AN16" s="32">
        <f t="shared" si="10"/>
        <v>0</v>
      </c>
      <c r="AO16" s="33">
        <v>8.43E-2</v>
      </c>
      <c r="AP16" s="32">
        <f t="shared" si="11"/>
        <v>2.5499999999999998</v>
      </c>
      <c r="AQ16" s="32">
        <f t="shared" si="5"/>
        <v>11.61</v>
      </c>
      <c r="AR16" s="32">
        <f t="shared" si="6"/>
        <v>28.13</v>
      </c>
      <c r="AS16" s="34">
        <f t="shared" si="12"/>
        <v>6.9800000000000001E-2</v>
      </c>
      <c r="AT16" s="35">
        <v>30.24</v>
      </c>
      <c r="AU16" s="32">
        <v>31.75</v>
      </c>
      <c r="AV16" s="35">
        <v>64.989999999999995</v>
      </c>
      <c r="AW16" s="34">
        <f t="shared" si="13"/>
        <v>0.51149999999999995</v>
      </c>
      <c r="AX16" s="36"/>
    </row>
    <row r="17" spans="1:50" ht="14.45" customHeight="1" x14ac:dyDescent="0.25">
      <c r="A17" s="26">
        <v>16</v>
      </c>
      <c r="B17" s="27"/>
      <c r="C17" s="27"/>
      <c r="D17" s="27" t="s">
        <v>4</v>
      </c>
      <c r="E17" s="27"/>
      <c r="F17" s="43" t="s">
        <v>5</v>
      </c>
      <c r="G17" s="43" t="s">
        <v>54</v>
      </c>
      <c r="H17" s="43" t="s">
        <v>55</v>
      </c>
      <c r="I17" s="43" t="s">
        <v>56</v>
      </c>
      <c r="J17" s="43" t="s">
        <v>57</v>
      </c>
      <c r="K17" s="43" t="s">
        <v>58</v>
      </c>
      <c r="L17" s="27" t="s">
        <v>7</v>
      </c>
      <c r="M17" s="27" t="s">
        <v>62</v>
      </c>
      <c r="N17" s="43" t="s">
        <v>67</v>
      </c>
      <c r="O17" s="27"/>
      <c r="P17" s="27"/>
      <c r="Q17" s="27" t="s">
        <v>50</v>
      </c>
      <c r="R17" s="28">
        <v>10.83</v>
      </c>
      <c r="S17" s="29">
        <v>11.4</v>
      </c>
      <c r="T17" s="27" t="s">
        <v>3</v>
      </c>
      <c r="U17" s="39">
        <v>90.8</v>
      </c>
      <c r="V17" s="39">
        <v>20.5</v>
      </c>
      <c r="W17" s="39">
        <v>23.5</v>
      </c>
      <c r="X17" s="39">
        <v>11.5</v>
      </c>
      <c r="Y17" s="30">
        <v>6</v>
      </c>
      <c r="Z17" s="44">
        <f t="shared" si="0"/>
        <v>4.3742999999999997E-2</v>
      </c>
      <c r="AA17" s="31">
        <f t="shared" si="7"/>
        <v>9190</v>
      </c>
      <c r="AB17" s="27">
        <v>3200</v>
      </c>
      <c r="AC17" s="32">
        <f t="shared" si="8"/>
        <v>0.35</v>
      </c>
      <c r="AD17" s="27" t="s">
        <v>68</v>
      </c>
      <c r="AE17" s="33">
        <v>0.48799999999999999</v>
      </c>
      <c r="AF17" s="32">
        <f t="shared" si="1"/>
        <v>5.56</v>
      </c>
      <c r="AG17" s="32">
        <f t="shared" si="9"/>
        <v>17.309999999999999</v>
      </c>
      <c r="AH17" s="33">
        <v>0.1</v>
      </c>
      <c r="AI17" s="32">
        <f t="shared" si="2"/>
        <v>3.13</v>
      </c>
      <c r="AJ17" s="33">
        <v>0.1</v>
      </c>
      <c r="AK17" s="32">
        <f t="shared" si="3"/>
        <v>3.13</v>
      </c>
      <c r="AL17" s="33">
        <v>0.1</v>
      </c>
      <c r="AM17" s="32">
        <f t="shared" si="4"/>
        <v>3.13</v>
      </c>
      <c r="AN17" s="32">
        <f t="shared" si="10"/>
        <v>0</v>
      </c>
      <c r="AO17" s="33">
        <v>8.43E-2</v>
      </c>
      <c r="AP17" s="32">
        <f t="shared" si="11"/>
        <v>2.64</v>
      </c>
      <c r="AQ17" s="32">
        <f t="shared" si="5"/>
        <v>12.03</v>
      </c>
      <c r="AR17" s="32">
        <f t="shared" si="6"/>
        <v>29.34</v>
      </c>
      <c r="AS17" s="34">
        <f t="shared" si="12"/>
        <v>6.3200000000000006E-2</v>
      </c>
      <c r="AT17" s="35">
        <v>31.32</v>
      </c>
      <c r="AU17" s="32">
        <v>32.89</v>
      </c>
      <c r="AV17" s="35">
        <v>66.989999999999995</v>
      </c>
      <c r="AW17" s="34">
        <f t="shared" si="13"/>
        <v>0.50900000000000001</v>
      </c>
      <c r="AX17" s="36"/>
    </row>
    <row r="18" spans="1:50" ht="14.45" customHeight="1" x14ac:dyDescent="0.25">
      <c r="A18" s="26">
        <v>17</v>
      </c>
      <c r="B18" s="27"/>
      <c r="C18" s="27"/>
      <c r="D18" s="27" t="s">
        <v>4</v>
      </c>
      <c r="E18" s="27"/>
      <c r="F18" s="43" t="s">
        <v>5</v>
      </c>
      <c r="G18" s="43" t="s">
        <v>54</v>
      </c>
      <c r="H18" s="43" t="s">
        <v>55</v>
      </c>
      <c r="I18" s="43" t="s">
        <v>56</v>
      </c>
      <c r="J18" s="43" t="s">
        <v>57</v>
      </c>
      <c r="K18" s="43" t="s">
        <v>58</v>
      </c>
      <c r="L18" s="27" t="s">
        <v>7</v>
      </c>
      <c r="M18" s="27" t="s">
        <v>63</v>
      </c>
      <c r="N18" s="43" t="s">
        <v>67</v>
      </c>
      <c r="O18" s="27"/>
      <c r="P18" s="27"/>
      <c r="Q18" s="27" t="s">
        <v>50</v>
      </c>
      <c r="R18" s="28">
        <v>11.01</v>
      </c>
      <c r="S18" s="29">
        <v>11.59</v>
      </c>
      <c r="T18" s="27" t="s">
        <v>3</v>
      </c>
      <c r="U18" s="39">
        <v>93.4</v>
      </c>
      <c r="V18" s="39">
        <v>20.5</v>
      </c>
      <c r="W18" s="39">
        <v>23.5</v>
      </c>
      <c r="X18" s="39">
        <v>11.5</v>
      </c>
      <c r="Y18" s="30">
        <v>6</v>
      </c>
      <c r="Z18" s="44">
        <f t="shared" si="0"/>
        <v>4.4995E-2</v>
      </c>
      <c r="AA18" s="31">
        <f t="shared" si="7"/>
        <v>8934</v>
      </c>
      <c r="AB18" s="27">
        <v>3200</v>
      </c>
      <c r="AC18" s="32">
        <f t="shared" si="8"/>
        <v>0.36</v>
      </c>
      <c r="AD18" s="27" t="s">
        <v>68</v>
      </c>
      <c r="AE18" s="33">
        <v>0.48799999999999999</v>
      </c>
      <c r="AF18" s="32">
        <f t="shared" si="1"/>
        <v>5.66</v>
      </c>
      <c r="AG18" s="32">
        <f t="shared" si="9"/>
        <v>17.61</v>
      </c>
      <c r="AH18" s="33">
        <v>0.1</v>
      </c>
      <c r="AI18" s="32">
        <f t="shared" si="2"/>
        <v>3.19</v>
      </c>
      <c r="AJ18" s="33">
        <v>0.1</v>
      </c>
      <c r="AK18" s="32">
        <f t="shared" si="3"/>
        <v>3.19</v>
      </c>
      <c r="AL18" s="33">
        <v>0.1</v>
      </c>
      <c r="AM18" s="32">
        <f t="shared" si="4"/>
        <v>3.19</v>
      </c>
      <c r="AN18" s="32">
        <f t="shared" si="10"/>
        <v>0</v>
      </c>
      <c r="AO18" s="33">
        <v>8.43E-2</v>
      </c>
      <c r="AP18" s="32">
        <f t="shared" si="11"/>
        <v>2.69</v>
      </c>
      <c r="AQ18" s="32">
        <f t="shared" si="5"/>
        <v>12.26</v>
      </c>
      <c r="AR18" s="32">
        <f t="shared" si="6"/>
        <v>29.87</v>
      </c>
      <c r="AS18" s="34">
        <f t="shared" si="12"/>
        <v>6.25E-2</v>
      </c>
      <c r="AT18" s="35">
        <v>31.86</v>
      </c>
      <c r="AU18" s="32">
        <v>33.450000000000003</v>
      </c>
      <c r="AV18" s="35">
        <v>69.989999999999995</v>
      </c>
      <c r="AW18" s="34">
        <f t="shared" si="13"/>
        <v>0.52210000000000001</v>
      </c>
      <c r="AX18" s="36"/>
    </row>
    <row r="19" spans="1:50" ht="14.45" customHeight="1" x14ac:dyDescent="0.25">
      <c r="A19" s="26">
        <v>18</v>
      </c>
      <c r="B19" s="27"/>
      <c r="C19" s="27"/>
      <c r="D19" s="27" t="s">
        <v>4</v>
      </c>
      <c r="E19" s="27"/>
      <c r="F19" s="43" t="s">
        <v>5</v>
      </c>
      <c r="G19" s="43" t="s">
        <v>54</v>
      </c>
      <c r="H19" s="43" t="s">
        <v>55</v>
      </c>
      <c r="I19" s="43" t="s">
        <v>56</v>
      </c>
      <c r="J19" s="43" t="s">
        <v>57</v>
      </c>
      <c r="K19" s="43" t="s">
        <v>58</v>
      </c>
      <c r="L19" s="27" t="s">
        <v>7</v>
      </c>
      <c r="M19" s="27" t="s">
        <v>64</v>
      </c>
      <c r="N19" s="43" t="s">
        <v>67</v>
      </c>
      <c r="O19" s="27"/>
      <c r="P19" s="27"/>
      <c r="Q19" s="27" t="s">
        <v>50</v>
      </c>
      <c r="R19" s="28">
        <v>11.31</v>
      </c>
      <c r="S19" s="29">
        <v>11.91</v>
      </c>
      <c r="T19" s="27" t="s">
        <v>3</v>
      </c>
      <c r="U19" s="39">
        <v>95.9</v>
      </c>
      <c r="V19" s="39">
        <v>20.5</v>
      </c>
      <c r="W19" s="39">
        <v>23.5</v>
      </c>
      <c r="X19" s="39">
        <v>11.5</v>
      </c>
      <c r="Y19" s="30">
        <v>6</v>
      </c>
      <c r="Z19" s="44">
        <f t="shared" si="0"/>
        <v>4.6199999999999998E-2</v>
      </c>
      <c r="AA19" s="31">
        <f t="shared" si="7"/>
        <v>8701</v>
      </c>
      <c r="AB19" s="27">
        <v>3200</v>
      </c>
      <c r="AC19" s="32">
        <f t="shared" si="8"/>
        <v>0.37</v>
      </c>
      <c r="AD19" s="27" t="s">
        <v>68</v>
      </c>
      <c r="AE19" s="33">
        <v>0.48799999999999999</v>
      </c>
      <c r="AF19" s="32">
        <f t="shared" si="1"/>
        <v>5.81</v>
      </c>
      <c r="AG19" s="32">
        <f t="shared" si="9"/>
        <v>18.09</v>
      </c>
      <c r="AH19" s="33">
        <v>0.1</v>
      </c>
      <c r="AI19" s="32">
        <f t="shared" si="2"/>
        <v>3.29</v>
      </c>
      <c r="AJ19" s="33">
        <v>0.1</v>
      </c>
      <c r="AK19" s="32">
        <f t="shared" si="3"/>
        <v>3.29</v>
      </c>
      <c r="AL19" s="33">
        <v>0.1</v>
      </c>
      <c r="AM19" s="32">
        <f t="shared" si="4"/>
        <v>3.29</v>
      </c>
      <c r="AN19" s="32">
        <f t="shared" si="10"/>
        <v>0</v>
      </c>
      <c r="AO19" s="33">
        <v>8.43E-2</v>
      </c>
      <c r="AP19" s="32">
        <f t="shared" si="11"/>
        <v>2.78</v>
      </c>
      <c r="AQ19" s="32">
        <f t="shared" si="5"/>
        <v>12.65</v>
      </c>
      <c r="AR19" s="32">
        <f t="shared" si="6"/>
        <v>30.74</v>
      </c>
      <c r="AS19" s="34">
        <f t="shared" si="12"/>
        <v>6.6799999999999998E-2</v>
      </c>
      <c r="AT19" s="35">
        <v>32.94</v>
      </c>
      <c r="AU19" s="32">
        <v>34.590000000000003</v>
      </c>
      <c r="AV19" s="35">
        <v>72.989999999999995</v>
      </c>
      <c r="AW19" s="34">
        <f t="shared" si="13"/>
        <v>0.52610000000000001</v>
      </c>
      <c r="AX19" s="36"/>
    </row>
  </sheetData>
  <sheetProtection insertRows="0" deleteRows="0" sort="0"/>
  <protectedRanges>
    <protectedRange sqref="AT1 AO1 A20:J238 A2:E19 G2:K19 L2:AX238" name="Range1"/>
    <protectedRange sqref="K20:K249" name="Range1_1"/>
    <protectedRange sqref="F2:F19" name="Range1_5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282F771-F39E-462F-B199-73527ACC5556}">
          <x14:formula1>
            <xm:f>#REF!</xm:f>
          </x14:formula1>
          <xm:sqref>D2:D19</xm:sqref>
        </x14:dataValidation>
        <x14:dataValidation type="list" allowBlank="1" showInputMessage="1" showErrorMessage="1" xr:uid="{71D5F21E-1AC6-46DD-A2B2-63D8FAAE3191}">
          <x14:formula1>
            <xm:f>#REF!</xm:f>
          </x14:formula1>
          <xm:sqref>L2:L19</xm:sqref>
        </x14:dataValidation>
        <x14:dataValidation type="list" allowBlank="1" showInputMessage="1" showErrorMessage="1" xr:uid="{832AC6F6-5C7E-4FDB-A0A4-812EF9D06287}">
          <x14:formula1>
            <xm:f>#REF!</xm:f>
          </x14:formula1>
          <xm:sqref>Q2:Q19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T2:T19</xm:sqref>
        </x14:dataValidation>
        <x14:dataValidation type="list" allowBlank="1" showInputMessage="1" showErrorMessage="1" xr:uid="{388E1E0A-EECB-4F70-908C-02854FFEF005}">
          <x14:formula1>
            <xm:f>#REF!</xm:f>
          </x14:formula1>
          <xm:sqref>E2:E19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2025-08-27T07:18:33Z</dcterms:modified>
</cp:coreProperties>
</file>