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22" i="1" l="1"/>
  <c r="AZ22" i="1"/>
  <c r="AW22" i="1" s="1"/>
  <c r="AS22" i="1"/>
  <c r="AP22" i="1"/>
  <c r="AN22" i="1"/>
  <c r="AL22" i="1"/>
  <c r="AI22" i="1"/>
  <c r="AC22" i="1"/>
  <c r="AD22" i="1" s="1"/>
  <c r="AF22" i="1" s="1"/>
  <c r="T22" i="1"/>
  <c r="BD21" i="1"/>
  <c r="AZ21" i="1"/>
  <c r="AW21" i="1" s="1"/>
  <c r="AS21" i="1"/>
  <c r="AP21" i="1"/>
  <c r="AN21" i="1"/>
  <c r="AL21" i="1"/>
  <c r="AI21" i="1"/>
  <c r="AC21" i="1"/>
  <c r="AD21" i="1" s="1"/>
  <c r="AF21" i="1" s="1"/>
  <c r="T21" i="1"/>
  <c r="BD20" i="1"/>
  <c r="AZ20" i="1"/>
  <c r="AW20" i="1" s="1"/>
  <c r="AS20" i="1"/>
  <c r="AP20" i="1"/>
  <c r="AN20" i="1"/>
  <c r="AL20" i="1"/>
  <c r="AI20" i="1"/>
  <c r="AC20" i="1"/>
  <c r="AD20" i="1" s="1"/>
  <c r="AF20" i="1" s="1"/>
  <c r="T20" i="1"/>
  <c r="BD19" i="1"/>
  <c r="AZ19" i="1"/>
  <c r="AW19" i="1" s="1"/>
  <c r="AS19" i="1"/>
  <c r="AP19" i="1"/>
  <c r="AN19" i="1"/>
  <c r="AL19" i="1"/>
  <c r="AI19" i="1"/>
  <c r="AC19" i="1"/>
  <c r="AD19" i="1" s="1"/>
  <c r="AF19" i="1" s="1"/>
  <c r="T19" i="1"/>
  <c r="BD18" i="1"/>
  <c r="AZ18" i="1"/>
  <c r="AW18" i="1" s="1"/>
  <c r="AS18" i="1"/>
  <c r="AP18" i="1"/>
  <c r="AN18" i="1"/>
  <c r="AL18" i="1"/>
  <c r="AI18" i="1"/>
  <c r="AC18" i="1"/>
  <c r="AD18" i="1" s="1"/>
  <c r="AF18" i="1" s="1"/>
  <c r="T18" i="1"/>
  <c r="BD17" i="1"/>
  <c r="AZ17" i="1"/>
  <c r="AW17" i="1" s="1"/>
  <c r="AS17" i="1"/>
  <c r="AP17" i="1"/>
  <c r="AN17" i="1"/>
  <c r="AL17" i="1"/>
  <c r="AI17" i="1"/>
  <c r="AC17" i="1"/>
  <c r="AD17" i="1" s="1"/>
  <c r="AF17" i="1" s="1"/>
  <c r="T17" i="1"/>
  <c r="BD16" i="1"/>
  <c r="AZ16" i="1"/>
  <c r="AW16" i="1" s="1"/>
  <c r="AS16" i="1"/>
  <c r="AP16" i="1"/>
  <c r="AN16" i="1"/>
  <c r="AL16" i="1"/>
  <c r="AI16" i="1"/>
  <c r="AC16" i="1"/>
  <c r="AD16" i="1" s="1"/>
  <c r="AF16" i="1" s="1"/>
  <c r="T16" i="1"/>
  <c r="BD15" i="1"/>
  <c r="AZ15" i="1"/>
  <c r="AW15" i="1" s="1"/>
  <c r="AS15" i="1"/>
  <c r="AP15" i="1"/>
  <c r="AN15" i="1"/>
  <c r="AL15" i="1"/>
  <c r="AI15" i="1"/>
  <c r="AC15" i="1"/>
  <c r="AD15" i="1" s="1"/>
  <c r="AF15" i="1" s="1"/>
  <c r="T15" i="1"/>
  <c r="BD14" i="1"/>
  <c r="AZ14" i="1"/>
  <c r="AW14" i="1" s="1"/>
  <c r="AS14" i="1"/>
  <c r="AP14" i="1"/>
  <c r="AN14" i="1"/>
  <c r="AL14" i="1"/>
  <c r="AI14" i="1"/>
  <c r="AC14" i="1"/>
  <c r="AD14" i="1" s="1"/>
  <c r="AF14" i="1" s="1"/>
  <c r="T14" i="1"/>
  <c r="BD13" i="1"/>
  <c r="AZ13" i="1"/>
  <c r="AW13" i="1" s="1"/>
  <c r="AS13" i="1"/>
  <c r="AP13" i="1"/>
  <c r="AN13" i="1"/>
  <c r="AL13" i="1"/>
  <c r="AI13" i="1"/>
  <c r="AC13" i="1"/>
  <c r="AD13" i="1" s="1"/>
  <c r="AF13" i="1" s="1"/>
  <c r="T13" i="1"/>
  <c r="BD12" i="1"/>
  <c r="AZ12" i="1"/>
  <c r="AW12" i="1" s="1"/>
  <c r="AS12" i="1"/>
  <c r="AP12" i="1"/>
  <c r="AN12" i="1"/>
  <c r="AL12" i="1"/>
  <c r="AI12" i="1"/>
  <c r="AC12" i="1"/>
  <c r="AD12" i="1" s="1"/>
  <c r="AF12" i="1" s="1"/>
  <c r="T12" i="1"/>
  <c r="BD11" i="1"/>
  <c r="AZ11" i="1"/>
  <c r="AW11" i="1" s="1"/>
  <c r="AS11" i="1"/>
  <c r="AP11" i="1"/>
  <c r="AN11" i="1"/>
  <c r="AL11" i="1"/>
  <c r="AI11" i="1"/>
  <c r="AC11" i="1"/>
  <c r="AD11" i="1" s="1"/>
  <c r="AF11" i="1" s="1"/>
  <c r="T11" i="1"/>
  <c r="BD10" i="1"/>
  <c r="AZ10" i="1"/>
  <c r="AW10" i="1" s="1"/>
  <c r="AS10" i="1"/>
  <c r="AP10" i="1"/>
  <c r="AN10" i="1"/>
  <c r="AL10" i="1"/>
  <c r="AI10" i="1"/>
  <c r="AC10" i="1"/>
  <c r="AD10" i="1" s="1"/>
  <c r="AF10" i="1" s="1"/>
  <c r="T10" i="1"/>
  <c r="BD9" i="1"/>
  <c r="AZ9" i="1"/>
  <c r="AW9" i="1" s="1"/>
  <c r="AS9" i="1"/>
  <c r="AP9" i="1"/>
  <c r="AN9" i="1"/>
  <c r="AL9" i="1"/>
  <c r="AI9" i="1"/>
  <c r="AC9" i="1"/>
  <c r="AD9" i="1" s="1"/>
  <c r="AF9" i="1" s="1"/>
  <c r="T9" i="1"/>
  <c r="BD8" i="1"/>
  <c r="AZ8" i="1"/>
  <c r="AW8" i="1" s="1"/>
  <c r="AS8" i="1"/>
  <c r="AP8" i="1"/>
  <c r="AN8" i="1"/>
  <c r="AL8" i="1"/>
  <c r="AI8" i="1"/>
  <c r="AC8" i="1"/>
  <c r="AD8" i="1" s="1"/>
  <c r="AF8" i="1" s="1"/>
  <c r="T8" i="1"/>
  <c r="BD7" i="1"/>
  <c r="AZ7" i="1"/>
  <c r="AW7" i="1" s="1"/>
  <c r="AS7" i="1"/>
  <c r="AP7" i="1"/>
  <c r="AN7" i="1"/>
  <c r="AL7" i="1"/>
  <c r="AI7" i="1"/>
  <c r="AC7" i="1"/>
  <c r="AD7" i="1" s="1"/>
  <c r="AF7" i="1" s="1"/>
  <c r="T7" i="1"/>
  <c r="BD6" i="1"/>
  <c r="AZ6" i="1"/>
  <c r="AW6" i="1" s="1"/>
  <c r="AS6" i="1"/>
  <c r="AP6" i="1"/>
  <c r="AN6" i="1"/>
  <c r="AL6" i="1"/>
  <c r="AI6" i="1"/>
  <c r="AC6" i="1"/>
  <c r="AD6" i="1" s="1"/>
  <c r="AF6" i="1" s="1"/>
  <c r="T6" i="1"/>
  <c r="BD5" i="1"/>
  <c r="AZ5" i="1"/>
  <c r="AW5" i="1" s="1"/>
  <c r="AS5" i="1"/>
  <c r="AP5" i="1"/>
  <c r="AN5" i="1"/>
  <c r="AL5" i="1"/>
  <c r="AI5" i="1"/>
  <c r="AC5" i="1"/>
  <c r="AD5" i="1" s="1"/>
  <c r="AF5" i="1" s="1"/>
  <c r="T5" i="1"/>
  <c r="BD4" i="1"/>
  <c r="AZ4" i="1"/>
  <c r="AW4" i="1" s="1"/>
  <c r="AS4" i="1"/>
  <c r="AP4" i="1"/>
  <c r="AN4" i="1"/>
  <c r="AL4" i="1"/>
  <c r="AI4" i="1"/>
  <c r="AC4" i="1"/>
  <c r="AD4" i="1" s="1"/>
  <c r="AF4" i="1" s="1"/>
  <c r="T4" i="1"/>
  <c r="BD3" i="1"/>
  <c r="AZ3" i="1"/>
  <c r="AW3" i="1" s="1"/>
  <c r="AS3" i="1"/>
  <c r="AP3" i="1"/>
  <c r="AN3" i="1"/>
  <c r="AL3" i="1"/>
  <c r="AI3" i="1"/>
  <c r="AC3" i="1"/>
  <c r="AD3" i="1" s="1"/>
  <c r="AF3" i="1" s="1"/>
  <c r="T3" i="1"/>
  <c r="BD2" i="1"/>
  <c r="AZ2" i="1"/>
  <c r="AW2" i="1" s="1"/>
  <c r="AS2" i="1"/>
  <c r="AP2" i="1"/>
  <c r="AN2" i="1"/>
  <c r="AL2" i="1"/>
  <c r="AI2" i="1"/>
  <c r="AC2" i="1"/>
  <c r="AD2" i="1" s="1"/>
  <c r="AF2" i="1" s="1"/>
  <c r="T2" i="1"/>
  <c r="AJ17" i="1" l="1"/>
  <c r="AJ19" i="1"/>
  <c r="AJ21" i="1"/>
  <c r="AJ14" i="1"/>
  <c r="AJ16" i="1"/>
  <c r="AJ22" i="1"/>
  <c r="AJ3" i="1"/>
  <c r="AJ11" i="1"/>
  <c r="AJ6" i="1"/>
  <c r="AT15" i="1"/>
  <c r="AJ2" i="1"/>
  <c r="AJ7" i="1"/>
  <c r="AJ10" i="1"/>
  <c r="AJ15" i="1"/>
  <c r="AU15" i="1" s="1"/>
  <c r="AT20" i="1"/>
  <c r="AT4" i="1"/>
  <c r="AT5" i="1"/>
  <c r="AT8" i="1"/>
  <c r="AT9" i="1"/>
  <c r="AT12" i="1"/>
  <c r="AT13" i="1"/>
  <c r="AT18" i="1"/>
  <c r="AT21" i="1"/>
  <c r="AU21" i="1" s="1"/>
  <c r="AT16" i="1"/>
  <c r="AU16" i="1" s="1"/>
  <c r="AT19" i="1"/>
  <c r="AU19" i="1" s="1"/>
  <c r="AJ20" i="1"/>
  <c r="AT2" i="1"/>
  <c r="AT3" i="1"/>
  <c r="AJ4" i="1"/>
  <c r="AJ5" i="1"/>
  <c r="AU5" i="1" s="1"/>
  <c r="AT6" i="1"/>
  <c r="AT7" i="1"/>
  <c r="AJ8" i="1"/>
  <c r="AJ9" i="1"/>
  <c r="AT10" i="1"/>
  <c r="AT11" i="1"/>
  <c r="AU11" i="1" s="1"/>
  <c r="AJ12" i="1"/>
  <c r="AJ13" i="1"/>
  <c r="AU13" i="1" s="1"/>
  <c r="AT14" i="1"/>
  <c r="AU14" i="1" s="1"/>
  <c r="AT17" i="1"/>
  <c r="AU17" i="1" s="1"/>
  <c r="AJ18" i="1"/>
  <c r="AT22" i="1"/>
  <c r="AU22" i="1" s="1"/>
  <c r="AU12" i="1" l="1"/>
  <c r="AU8" i="1"/>
  <c r="AU9" i="1"/>
  <c r="BC9" i="1" s="1"/>
  <c r="AU20" i="1"/>
  <c r="BC20" i="1" s="1"/>
  <c r="AU3" i="1"/>
  <c r="AV3" i="1" s="1"/>
  <c r="AU18" i="1"/>
  <c r="AV18" i="1" s="1"/>
  <c r="AU6" i="1"/>
  <c r="BC6" i="1" s="1"/>
  <c r="AU2" i="1"/>
  <c r="BC2" i="1" s="1"/>
  <c r="AU7" i="1"/>
  <c r="BC7" i="1" s="1"/>
  <c r="BC3" i="1"/>
  <c r="BC11" i="1"/>
  <c r="AV11" i="1"/>
  <c r="BC16" i="1"/>
  <c r="AV16" i="1"/>
  <c r="AU10" i="1"/>
  <c r="AV10" i="1" s="1"/>
  <c r="AU4" i="1"/>
  <c r="AV4" i="1" s="1"/>
  <c r="AV22" i="1"/>
  <c r="BC22" i="1"/>
  <c r="AV19" i="1"/>
  <c r="BC19" i="1"/>
  <c r="BC17" i="1"/>
  <c r="AV17" i="1"/>
  <c r="AV14" i="1"/>
  <c r="BC14" i="1"/>
  <c r="BC8" i="1"/>
  <c r="AV8" i="1"/>
  <c r="BC13" i="1"/>
  <c r="AV13" i="1"/>
  <c r="BC5" i="1"/>
  <c r="AV5" i="1"/>
  <c r="BC18" i="1"/>
  <c r="BC15" i="1"/>
  <c r="AV15" i="1"/>
  <c r="BC12" i="1"/>
  <c r="AV12" i="1"/>
  <c r="BC21" i="1"/>
  <c r="AV21" i="1"/>
  <c r="AV9" i="1" l="1"/>
  <c r="AV20" i="1"/>
  <c r="AV6" i="1"/>
  <c r="AV2" i="1"/>
  <c r="AV7" i="1"/>
  <c r="BC10" i="1"/>
  <c r="BC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<sst xmlns="http://schemas.openxmlformats.org/spreadsheetml/2006/main" count="308" uniqueCount="130">
  <si>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</si>
  <si>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</si>
  <si>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</si>
  <si>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</si>
  <si>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</si>
  <si>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</si>
  <si>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</si>
  <si>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</si>
  <si>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</si>
  <si>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</si>
  <si>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</si>
  <si>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</si>
  <si>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</si>
  <si>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</si>
  <si>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</si>
  <si>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</si>
  <si>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</si>
  <si>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</si>
  <si>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</si>
  <si>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</si>
  <si>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</si>
  <si>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</si>
  <si>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</si>
  <si>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</si>
  <si>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</si>
  <si>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</si>
  <si>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</si>
  <si>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</si>
  <si>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</si>
  <si>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</si>
  <si>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</si>
  <si>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</si>
  <si>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</si>
  <si>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</si>
  <si>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</si>
  <si>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</si>
  <si>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</si>
  <si>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</si>
  <si>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</si>
  <si>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</si>
  <si>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</si>
  <si>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</si>
  <si>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</si>
  <si>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</si>
  <si>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</si>
  <si>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</si>
  <si>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</si>
  <si>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</si>
  <si>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</si>
  <si>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</si>
  <si>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</si>
  <si>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</si>
  <si>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</si>
  <si>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</si>
  <si>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</si>
  <si>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</si>
  <si>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</si>
  <si>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JOLIE</t>
    <phoneticPr fontId="2" type="noConversion"/>
  </si>
  <si>
    <t>100% Polyester 3pc Hanging Print Quilt</t>
    <phoneticPr fontId="2" type="noConversion"/>
  </si>
  <si>
    <t>3pc Hanging Print Quilt</t>
  </si>
  <si>
    <t xml:space="preserve">85gsm microfiber Prewashed ultra soft finish. Embroidered  w/ Ruffle edge. Stitch quilting. 180gsm Poly Fill. </t>
  </si>
  <si>
    <t>100% Polyester Hanging Print Quilt</t>
    <phoneticPr fontId="2" type="noConversion"/>
  </si>
  <si>
    <t>Red</t>
    <phoneticPr fontId="2" type="noConversion"/>
  </si>
  <si>
    <t>RS14-8368</t>
    <phoneticPr fontId="2" type="noConversion"/>
  </si>
  <si>
    <t>Piece</t>
  </si>
  <si>
    <t>Normal</t>
  </si>
  <si>
    <t>9404.40.9022</t>
    <phoneticPr fontId="2" type="noConversion"/>
  </si>
  <si>
    <t>JOLIE</t>
    <phoneticPr fontId="2" type="noConversion"/>
  </si>
  <si>
    <t>100% Polyester 3pc Hanging Print Quilt</t>
    <phoneticPr fontId="2" type="noConversion"/>
  </si>
  <si>
    <t>Red</t>
    <phoneticPr fontId="2" type="noConversion"/>
  </si>
  <si>
    <t>RS14-8369</t>
  </si>
  <si>
    <r>
      <t>King:102x86+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/20x36+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(2)</t>
    </r>
    <phoneticPr fontId="13" type="noConversion"/>
  </si>
  <si>
    <t>RS14-8370</t>
  </si>
  <si>
    <t>9404.40.9022</t>
    <phoneticPr fontId="2" type="noConversion"/>
  </si>
  <si>
    <t>Bow Ticking Stripe</t>
    <phoneticPr fontId="2" type="noConversion"/>
  </si>
  <si>
    <t>100% Polyester 3pc Hanging Print Quilt</t>
    <phoneticPr fontId="2" type="noConversion"/>
  </si>
  <si>
    <t xml:space="preserve">85gsm microfiber Prewashed ultra soft finish. Embroidered  w/ Ruffle edge. Stitch quilting. 180gsm Poly Fill. </t>
    <phoneticPr fontId="13" type="noConversion"/>
  </si>
  <si>
    <t>Black</t>
    <phoneticPr fontId="2" type="noConversion"/>
  </si>
  <si>
    <t>RS14-8371</t>
  </si>
  <si>
    <t xml:space="preserve">85gsm microfiber Prewashed ultra soft finish. Embroidered  w/ Ruffle edge. Stitch quilting. 180gsm Poly Fill. </t>
    <phoneticPr fontId="13" type="noConversion"/>
  </si>
  <si>
    <t>100% Polyester Hanging Print Quilt</t>
    <phoneticPr fontId="2" type="noConversion"/>
  </si>
  <si>
    <t>Black</t>
    <phoneticPr fontId="2" type="noConversion"/>
  </si>
  <si>
    <t>RS14-8372</t>
  </si>
  <si>
    <t>9404.40.9022</t>
    <phoneticPr fontId="2" type="noConversion"/>
  </si>
  <si>
    <t>Bow Ticking Stripe</t>
    <phoneticPr fontId="2" type="noConversion"/>
  </si>
  <si>
    <t>100% Polyester 3pc Hanging Print Quilt</t>
    <phoneticPr fontId="2" type="noConversion"/>
  </si>
  <si>
    <t xml:space="preserve">85gsm microfiber Prewashed ultra soft finish. Embroidered  w/ Ruffle edge. Stitch quilting. 180gsm Poly Fill. </t>
    <phoneticPr fontId="13" type="noConversion"/>
  </si>
  <si>
    <t>100% Polyester Hanging Print Quilt</t>
    <phoneticPr fontId="2" type="noConversion"/>
  </si>
  <si>
    <r>
      <t>King:102x86+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/20x36+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(2)</t>
    </r>
    <phoneticPr fontId="13" type="noConversion"/>
  </si>
  <si>
    <t>RS14-8373</t>
  </si>
  <si>
    <t>Bow Ticking Stripe</t>
    <phoneticPr fontId="2" type="noConversion"/>
  </si>
  <si>
    <t>100% Polyester Hanging Print Quilt</t>
    <phoneticPr fontId="2" type="noConversion"/>
  </si>
  <si>
    <t>Sepia Rose</t>
    <phoneticPr fontId="2" type="noConversion"/>
  </si>
  <si>
    <t>RS14-8374</t>
    <phoneticPr fontId="2" type="noConversion"/>
  </si>
  <si>
    <t>9404.40.9022</t>
    <phoneticPr fontId="2" type="noConversion"/>
  </si>
  <si>
    <t>100% Polyester Hanging Print Quilt</t>
    <phoneticPr fontId="2" type="noConversion"/>
  </si>
  <si>
    <t>RS14-8375</t>
  </si>
  <si>
    <t>100% Polyester Hanging Print Quilt</t>
    <phoneticPr fontId="2" type="noConversion"/>
  </si>
  <si>
    <t>Sepia Rose</t>
    <phoneticPr fontId="2" type="noConversion"/>
  </si>
  <si>
    <t>RS14-8376</t>
  </si>
  <si>
    <t xml:space="preserve">CAITLYN </t>
  </si>
  <si>
    <t>Smoked pearl</t>
    <phoneticPr fontId="2" type="noConversion"/>
  </si>
  <si>
    <t>RS14-8377</t>
  </si>
  <si>
    <t>Smoked pearl</t>
    <phoneticPr fontId="2" type="noConversion"/>
  </si>
  <si>
    <t>RS14-8378</t>
  </si>
  <si>
    <t>Smoked pearl</t>
    <phoneticPr fontId="2" type="noConversion"/>
  </si>
  <si>
    <t>RS14-8379</t>
  </si>
  <si>
    <t>Ivory&amp; Black</t>
    <phoneticPr fontId="2" type="noConversion"/>
  </si>
  <si>
    <t>RS14-8380</t>
    <phoneticPr fontId="2" type="noConversion"/>
  </si>
  <si>
    <t>RS14-8381</t>
  </si>
  <si>
    <t>JOLIE</t>
    <phoneticPr fontId="2" type="noConversion"/>
  </si>
  <si>
    <r>
      <t>King:102x86+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/20x36+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(2)</t>
    </r>
    <phoneticPr fontId="13" type="noConversion"/>
  </si>
  <si>
    <t>RS14-8382</t>
  </si>
  <si>
    <t>Sage</t>
    <phoneticPr fontId="2" type="noConversion"/>
  </si>
  <si>
    <t>RS14-8383</t>
  </si>
  <si>
    <t>Sage</t>
    <phoneticPr fontId="2" type="noConversion"/>
  </si>
  <si>
    <t>RS14-8384</t>
  </si>
  <si>
    <t xml:space="preserve">85gsm microfiber Prewashed ultra soft finish. Embroidered  w/ Ruffle edge. Stitch quilting. 180gsm Poly Fill. </t>
    <phoneticPr fontId="13" type="noConversion"/>
  </si>
  <si>
    <t>RS14-8385</t>
  </si>
  <si>
    <t>Sepia Rose</t>
    <phoneticPr fontId="2" type="noConversion"/>
  </si>
  <si>
    <t>RS14-8386</t>
  </si>
  <si>
    <t>RS14-8387</t>
  </si>
  <si>
    <t>Ivory&amp; Black</t>
    <phoneticPr fontId="2" type="noConversion"/>
  </si>
  <si>
    <t>RS14-8388</t>
  </si>
  <si>
    <r>
      <t>Twin: 63x86</t>
    </r>
    <r>
      <rPr>
        <b/>
        <sz val="9"/>
        <color rgb="FFFF0000"/>
        <rFont val="Aptos"/>
        <family val="2"/>
      </rPr>
      <t>"+2.5"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"(1)</t>
    </r>
    <phoneticPr fontId="13" type="noConversion"/>
  </si>
  <si>
    <r>
      <t>Full/Queen: 86x86"</t>
    </r>
    <r>
      <rPr>
        <b/>
        <sz val="9"/>
        <color rgb="FFFF0000"/>
        <rFont val="Aptos"/>
        <family val="2"/>
      </rPr>
      <t>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"(2)</t>
    </r>
    <phoneticPr fontId="2" type="noConversion"/>
  </si>
  <si>
    <r>
      <t>Full/Queen: 86x86"</t>
    </r>
    <r>
      <rPr>
        <b/>
        <sz val="9"/>
        <color rgb="FFFF0000"/>
        <rFont val="Aptos"/>
        <family val="2"/>
      </rPr>
      <t>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"(2)</t>
    </r>
    <phoneticPr fontId="2" type="noConversion"/>
  </si>
  <si>
    <r>
      <t>Twin:  63x86</t>
    </r>
    <r>
      <rPr>
        <b/>
        <sz val="9"/>
        <color rgb="FFFF0000"/>
        <rFont val="Aptos"/>
        <family val="2"/>
      </rPr>
      <t>"+2.5"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"(1)</t>
    </r>
    <phoneticPr fontId="13" type="noConversion"/>
  </si>
  <si>
    <r>
      <t>Twin:   63x86</t>
    </r>
    <r>
      <rPr>
        <b/>
        <sz val="9"/>
        <color rgb="FFFF0000"/>
        <rFont val="Aptos"/>
        <family val="2"/>
      </rPr>
      <t>"+2.5"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"(1)</t>
    </r>
    <phoneticPr fontId="13" type="noConversion"/>
  </si>
  <si>
    <r>
      <t>Twin:   63x86</t>
    </r>
    <r>
      <rPr>
        <b/>
        <sz val="9"/>
        <color rgb="FFFF0000"/>
        <rFont val="Aptos"/>
        <family val="2"/>
      </rPr>
      <t>"+2.5"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"(1)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</si>
</sst>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4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b/>
      <sz val="9"/>
      <name val="Aptos"/>
      <family val="2"/>
    </font>
    <font>
      <sz val="9"/>
      <name val="Aptos"/>
      <family val="2"/>
    </font>
    <font>
      <b/>
      <sz val="9"/>
      <color rgb="FFFF0000"/>
      <name val="Aptos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0" fontId="9" fillId="0" borderId="0"/>
    <xf numFmtId="0" fontId="9" fillId="0" borderId="0"/>
    <xf numFmtId="180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176" fontId="4" fillId="2" borderId="3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177" fontId="7" fillId="2" borderId="3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8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9" fontId="7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7" fontId="7" fillId="0" borderId="3" xfId="2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7" fontId="7" fillId="5" borderId="3" xfId="2" applyNumberFormat="1" applyFont="1" applyFill="1" applyBorder="1" applyAlignment="1">
      <alignment wrapText="1"/>
    </xf>
    <xf numFmtId="177" fontId="7" fillId="3" borderId="3" xfId="2" applyNumberFormat="1" applyFont="1" applyFill="1" applyBorder="1" applyAlignment="1">
      <alignment wrapText="1"/>
    </xf>
    <xf numFmtId="10" fontId="7" fillId="3" borderId="3" xfId="2" applyNumberFormat="1" applyFont="1" applyFill="1" applyBorder="1" applyAlignment="1">
      <alignment wrapText="1"/>
    </xf>
    <xf numFmtId="177" fontId="8" fillId="5" borderId="3" xfId="2" applyNumberFormat="1" applyFont="1" applyFill="1" applyBorder="1" applyAlignment="1">
      <alignment wrapText="1"/>
    </xf>
    <xf numFmtId="177" fontId="4" fillId="3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177" fontId="0" fillId="5" borderId="3" xfId="0" applyNumberFormat="1" applyFill="1" applyBorder="1" applyAlignment="1">
      <alignment wrapText="1"/>
    </xf>
    <xf numFmtId="1" fontId="0" fillId="5" borderId="3" xfId="0" applyNumberFormat="1" applyFill="1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0" fillId="0" borderId="1" xfId="3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0" fillId="0" borderId="3" xfId="4" applyFont="1" applyBorder="1" applyAlignment="1">
      <alignment wrapText="1"/>
    </xf>
    <xf numFmtId="0" fontId="1" fillId="0" borderId="3" xfId="1" applyBorder="1" applyAlignment="1">
      <alignment wrapText="1"/>
    </xf>
    <xf numFmtId="0" fontId="10" fillId="0" borderId="3" xfId="4" applyFont="1" applyBorder="1" applyAlignment="1">
      <alignment horizontal="left" wrapText="1"/>
    </xf>
    <xf numFmtId="0" fontId="6" fillId="0" borderId="3" xfId="0" applyFont="1" applyBorder="1"/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7" borderId="3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11" fillId="0" borderId="3" xfId="6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wrapText="1"/>
    </xf>
    <xf numFmtId="179" fontId="0" fillId="7" borderId="3" xfId="0" applyNumberFormat="1" applyFill="1" applyBorder="1" applyAlignment="1">
      <alignment wrapText="1"/>
    </xf>
    <xf numFmtId="1" fontId="0" fillId="7" borderId="3" xfId="0" applyNumberFormat="1" applyFill="1" applyBorder="1" applyAlignment="1">
      <alignment wrapText="1"/>
    </xf>
    <xf numFmtId="177" fontId="0" fillId="7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7" borderId="3" xfId="7" applyNumberFormat="1" applyFont="1" applyFill="1" applyBorder="1" applyAlignment="1">
      <alignment wrapText="1"/>
    </xf>
    <xf numFmtId="0" fontId="10" fillId="0" borderId="3" xfId="3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" fontId="3" fillId="0" borderId="3" xfId="0" applyNumberFormat="1" applyFont="1" applyBorder="1" applyAlignment="1">
      <alignment wrapText="1"/>
    </xf>
    <xf numFmtId="0" fontId="10" fillId="0" borderId="3" xfId="6" applyFont="1" applyBorder="1" applyAlignment="1">
      <alignment horizontal="center" wrapText="1"/>
    </xf>
    <xf numFmtId="0" fontId="10" fillId="0" borderId="3" xfId="6" applyFont="1" applyBorder="1" applyAlignment="1">
      <alignment horizontal="center" wrapText="1"/>
    </xf>
    <xf numFmtId="0" fontId="10" fillId="0" borderId="3" xfId="3" applyFont="1" applyBorder="1" applyAlignment="1">
      <alignment horizontal="center" wrapText="1"/>
    </xf>
  </cellXfs>
  <cellStyles count="8">
    <cellStyle name="Currency 2" xfId="5"/>
    <cellStyle name="Normal 2" xfId="1"/>
    <cellStyle name="Normal 2 10" xfId="3"/>
    <cellStyle name="Normal 2 18 2" xfId="2"/>
    <cellStyle name="Normal 2 32" xfId="6"/>
    <cellStyle name="Percent 2" xfId="7"/>
    <cellStyle name="常规" xfId="0" builtinId="0"/>
    <cellStyle name="样式 1 1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117574</xdr:rowOff>
    </xdr:from>
    <xdr:to>
      <xdr:col>1</xdr:col>
      <xdr:colOff>1335797</xdr:colOff>
      <xdr:row>3</xdr:row>
      <xdr:rowOff>400049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FDA5A7D7-E5CA-4B7F-8A49-031FD6426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508224"/>
          <a:ext cx="1231022" cy="14254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</xdr:row>
      <xdr:rowOff>38099</xdr:rowOff>
    </xdr:from>
    <xdr:to>
      <xdr:col>1</xdr:col>
      <xdr:colOff>1358701</xdr:colOff>
      <xdr:row>6</xdr:row>
      <xdr:rowOff>428625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F85C81E4-E9A1-4F5C-B9BF-F1C8633F2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5" y="3143249"/>
          <a:ext cx="1282501" cy="149542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</xdr:row>
      <xdr:rowOff>114300</xdr:rowOff>
    </xdr:from>
    <xdr:to>
      <xdr:col>1</xdr:col>
      <xdr:colOff>1439305</xdr:colOff>
      <xdr:row>9</xdr:row>
      <xdr:rowOff>381000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A66FD602-145E-4E09-AF8B-7DD02B36E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" y="5029200"/>
          <a:ext cx="1401205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10</xdr:row>
      <xdr:rowOff>66815</xdr:rowOff>
    </xdr:from>
    <xdr:to>
      <xdr:col>1</xdr:col>
      <xdr:colOff>1387511</xdr:colOff>
      <xdr:row>12</xdr:row>
      <xdr:rowOff>457200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40CBC012-5678-40EE-BE0F-D7910A3B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2950" y="7010540"/>
          <a:ext cx="1320836" cy="151433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13</xdr:row>
      <xdr:rowOff>104775</xdr:rowOff>
    </xdr:from>
    <xdr:to>
      <xdr:col>1</xdr:col>
      <xdr:colOff>1397890</xdr:colOff>
      <xdr:row>15</xdr:row>
      <xdr:rowOff>466725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421EC100-EEFC-41BB-BC02-C25AEAFF2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4375" y="8886825"/>
          <a:ext cx="1359790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16</xdr:row>
      <xdr:rowOff>104775</xdr:rowOff>
    </xdr:from>
    <xdr:to>
      <xdr:col>1</xdr:col>
      <xdr:colOff>1368272</xdr:colOff>
      <xdr:row>18</xdr:row>
      <xdr:rowOff>485775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8CA3447C-FD12-4A1F-A495-5373E04FF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10772775"/>
          <a:ext cx="1273023" cy="1581150"/>
        </a:xfrm>
        <a:prstGeom prst="rect">
          <a:avLst/>
        </a:prstGeom>
      </xdr:spPr>
    </xdr:pic>
    <xdr:clientData/>
  </xdr:twoCellAnchor>
  <xdr:oneCellAnchor>
    <xdr:from>
      <xdr:col>1</xdr:col>
      <xdr:colOff>209551</xdr:colOff>
      <xdr:row>19</xdr:row>
      <xdr:rowOff>19050</xdr:rowOff>
    </xdr:from>
    <xdr:ext cx="923924" cy="1067698"/>
    <xdr:pic>
      <xdr:nvPicPr>
        <xdr:cNvPr id="8" name="图片 7">
          <a:extLst>
            <a:ext uri="{FF2B5EF4-FFF2-40B4-BE49-F238E27FC236}">
              <a16:creationId xmlns="" xmlns:a16="http://schemas.microsoft.com/office/drawing/2014/main" id="{18039A14-C991-4890-A32E-AA8D5846A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5826" y="12639675"/>
          <a:ext cx="923924" cy="1067698"/>
        </a:xfrm>
        <a:prstGeom prst="rect">
          <a:avLst/>
        </a:prstGeom>
      </xdr:spPr>
    </xdr:pic>
    <xdr:clientData/>
  </xdr:oneCellAnchor>
  <xdr:oneCellAnchor>
    <xdr:from>
      <xdr:col>1</xdr:col>
      <xdr:colOff>247650</xdr:colOff>
      <xdr:row>20</xdr:row>
      <xdr:rowOff>66815</xdr:rowOff>
    </xdr:from>
    <xdr:ext cx="980211" cy="1123809"/>
    <xdr:pic>
      <xdr:nvPicPr>
        <xdr:cNvPr id="9" name="图片 8">
          <a:extLst>
            <a:ext uri="{FF2B5EF4-FFF2-40B4-BE49-F238E27FC236}">
              <a16:creationId xmlns="" xmlns:a16="http://schemas.microsoft.com/office/drawing/2014/main" id="{761C45E7-4D63-4060-BAF0-80A96BDC6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3925" y="13820915"/>
          <a:ext cx="980211" cy="1123809"/>
        </a:xfrm>
        <a:prstGeom prst="rect">
          <a:avLst/>
        </a:prstGeom>
      </xdr:spPr>
    </xdr:pic>
    <xdr:clientData/>
  </xdr:oneCellAnchor>
  <xdr:oneCellAnchor>
    <xdr:from>
      <xdr:col>1</xdr:col>
      <xdr:colOff>180975</xdr:colOff>
      <xdr:row>21</xdr:row>
      <xdr:rowOff>57150</xdr:rowOff>
    </xdr:from>
    <xdr:ext cx="1057275" cy="1259012"/>
    <xdr:pic>
      <xdr:nvPicPr>
        <xdr:cNvPr id="10" name="图片 9">
          <a:extLst>
            <a:ext uri="{FF2B5EF4-FFF2-40B4-BE49-F238E27FC236}">
              <a16:creationId xmlns="" xmlns:a16="http://schemas.microsoft.com/office/drawing/2014/main" id="{91F0C2D9-68EE-4997-8CC9-0B3C7D17E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7250" y="15106650"/>
          <a:ext cx="1057275" cy="125901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Nov%20POE%20commit-8.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22"/>
  <sheetViews>
    <sheetView tabSelected="1" topLeftCell="AN1" workbookViewId="0">
      <selection activeCell="BA22" sqref="BA2:BA22"/>
    </sheetView>
  </sheetViews>
  <sheetFormatPr defaultColWidth="9.140625" defaultRowHeight="15"/>
  <cols>
    <col min="1" max="1" width="10.140625" style="1" customWidth="1"/>
    <col min="2" max="2" width="21.7109375" style="2" customWidth="1"/>
    <col min="3" max="3" width="8.42578125" style="2" customWidth="1"/>
    <col min="4" max="4" width="7.85546875" style="2" customWidth="1"/>
    <col min="5" max="5" width="13.140625" style="2" customWidth="1"/>
    <col min="6" max="6" width="11.28515625" style="2" customWidth="1"/>
    <col min="7" max="7" width="17.85546875" style="2" customWidth="1"/>
    <col min="8" max="8" width="20.42578125" style="2" customWidth="1"/>
    <col min="9" max="9" width="17.7109375" style="2" customWidth="1"/>
    <col min="10" max="10" width="41.42578125" style="2" customWidth="1"/>
    <col min="11" max="11" width="15.140625" style="3" customWidth="1"/>
    <col min="12" max="12" width="24.85546875" style="2" customWidth="1"/>
    <col min="13" max="14" width="15.140625" style="2" customWidth="1"/>
    <col min="15" max="15" width="15.28515625" style="2" customWidth="1"/>
    <col min="16" max="16" width="21" style="2" customWidth="1"/>
    <col min="17" max="17" width="14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12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3" width="9.5703125" style="2" customWidth="1"/>
    <col min="44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6" customWidth="1"/>
    <col min="50" max="50" width="9.5703125" style="6" customWidth="1"/>
    <col min="51" max="51" width="7.7109375" style="6" customWidth="1"/>
    <col min="52" max="53" width="12.140625" style="10" customWidth="1"/>
    <col min="54" max="54" width="12.140625" style="6" customWidth="1"/>
    <col min="55" max="55" width="16.140625" style="2" customWidth="1"/>
    <col min="56" max="56" width="16.42578125" style="2" customWidth="1"/>
    <col min="57" max="16384" width="9.140625" style="2"/>
  </cols>
  <sheetData>
    <row r="1" spans="1:56" ht="68.099999999999994" customHeight="1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5" t="s">
        <v>49</v>
      </c>
      <c r="AY1" s="36" t="s">
        <v>50</v>
      </c>
      <c r="AZ1" s="36" t="s">
        <v>51</v>
      </c>
      <c r="BA1" s="33" t="s">
        <v>52</v>
      </c>
      <c r="BB1" s="17" t="s">
        <v>53</v>
      </c>
      <c r="BC1" s="37" t="s">
        <v>54</v>
      </c>
      <c r="BD1" s="37" t="s">
        <v>55</v>
      </c>
    </row>
    <row r="2" spans="1:56" ht="45" customHeight="1">
      <c r="A2" s="40">
        <v>1</v>
      </c>
      <c r="B2" s="64"/>
      <c r="C2" s="41"/>
      <c r="D2" s="41"/>
      <c r="E2" s="41"/>
      <c r="F2" s="41" t="s">
        <v>56</v>
      </c>
      <c r="G2" s="42" t="s">
        <v>57</v>
      </c>
      <c r="H2" s="43" t="s">
        <v>58</v>
      </c>
      <c r="I2" s="41" t="s">
        <v>59</v>
      </c>
      <c r="J2" s="44" t="s">
        <v>60</v>
      </c>
      <c r="K2" s="45" t="s">
        <v>61</v>
      </c>
      <c r="L2" s="46" t="s">
        <v>124</v>
      </c>
      <c r="M2" s="43" t="s">
        <v>62</v>
      </c>
      <c r="N2" s="41"/>
      <c r="O2" s="47" t="s">
        <v>63</v>
      </c>
      <c r="P2" s="41"/>
      <c r="Q2" s="41" t="s">
        <v>64</v>
      </c>
      <c r="R2" s="48">
        <v>56.84</v>
      </c>
      <c r="S2" s="49">
        <v>8.1</v>
      </c>
      <c r="T2" s="50">
        <f>IF(ISERROR(R2/S2),"",R2/S2)</f>
        <v>7.0172839506172844</v>
      </c>
      <c r="U2" s="51">
        <v>7.02</v>
      </c>
      <c r="V2" s="12"/>
      <c r="W2" s="41" t="s">
        <v>65</v>
      </c>
      <c r="X2" s="52">
        <v>43</v>
      </c>
      <c r="Y2" s="52">
        <v>41</v>
      </c>
      <c r="Z2" s="52">
        <v>22</v>
      </c>
      <c r="AA2" s="49">
        <v>5</v>
      </c>
      <c r="AB2" s="53">
        <v>2</v>
      </c>
      <c r="AC2" s="54">
        <f>IF(X2="","",X2*Y2*Z2/1000000)</f>
        <v>3.8786000000000001E-2</v>
      </c>
      <c r="AD2" s="55">
        <f>IF(AB2="","",65/AC2*AB2)</f>
        <v>3351.7248491723817</v>
      </c>
      <c r="AE2" s="41">
        <v>2250</v>
      </c>
      <c r="AF2" s="56">
        <f>IF(ISERROR(AE2/AD2),"",AE2/AD2)</f>
        <v>0.67129615384615382</v>
      </c>
      <c r="AG2" s="43" t="s">
        <v>66</v>
      </c>
      <c r="AH2" s="57">
        <v>0.42799999999999999</v>
      </c>
      <c r="AI2" s="56">
        <f>IF(ISERROR(U2*AH2),"",U2*AH2)</f>
        <v>3.0045599999999997</v>
      </c>
      <c r="AJ2" s="56">
        <f t="shared" ref="AJ2:AJ22" si="0">IF(ISERROR(U2+AF2+AI2),"",U2+AF2+AI2)</f>
        <v>10.695856153846153</v>
      </c>
      <c r="AK2" s="57">
        <v>0</v>
      </c>
      <c r="AL2" s="56">
        <f t="shared" ref="AL2:AL22" si="1">IF(ISERROR(AX2*AK2),"",AX2*AK2)</f>
        <v>0</v>
      </c>
      <c r="AM2" s="57">
        <v>0</v>
      </c>
      <c r="AN2" s="56">
        <f t="shared" ref="AN2:AN22" si="2">IF(ISERROR(AX2*AM2),"",AX2*AM2)</f>
        <v>0</v>
      </c>
      <c r="AO2" s="57">
        <v>0</v>
      </c>
      <c r="AP2" s="56">
        <f t="shared" ref="AP2:AP22" si="3">IF(ISERROR(AX2*AO2),"",AX2*AO2)</f>
        <v>0</v>
      </c>
      <c r="AQ2" s="41">
        <v>0</v>
      </c>
      <c r="AR2" s="10">
        <v>0</v>
      </c>
      <c r="AS2" s="56">
        <f>IF(ISERROR(AX2*AR3),"",AX2*AR3)</f>
        <v>0</v>
      </c>
      <c r="AT2" s="56">
        <f>IF(ISERROR(AL2+AN2+AP2+AS2),"",AL2+AN2+AP2+AS2)</f>
        <v>0</v>
      </c>
      <c r="AU2" s="56">
        <f t="shared" ref="AU2:AU22" si="4">IF(ISERROR(AJ2+AT2),"",AJ2+AT2)</f>
        <v>10.695856153846153</v>
      </c>
      <c r="AV2" s="58">
        <f>IF(ISERROR((AX2-AU2)/AX2),"",(AX2-AU2)/AX2)</f>
        <v>0.17724183431952673</v>
      </c>
      <c r="AW2" s="56">
        <f>IF(AZ2="","",AY2*(1-AZ2))</f>
        <v>13</v>
      </c>
      <c r="AX2" s="38">
        <v>13</v>
      </c>
      <c r="AY2" s="12">
        <v>24.99</v>
      </c>
      <c r="AZ2" s="57">
        <f>(AY2-AX2)/AY2</f>
        <v>0.47979191676670663</v>
      </c>
      <c r="BA2" s="58">
        <v>0.4798</v>
      </c>
      <c r="BB2" s="39">
        <v>150</v>
      </c>
      <c r="BC2" s="56">
        <f>IF(ISERROR(AU2*BB2),"",AU2*BB2)</f>
        <v>1604.3784230769229</v>
      </c>
      <c r="BD2" s="56">
        <f>IF(ISERROR(AX2*BB2),"",AX2*BB2)</f>
        <v>1950</v>
      </c>
    </row>
    <row r="3" spans="1:56" ht="45" customHeight="1">
      <c r="A3" s="40">
        <v>2</v>
      </c>
      <c r="B3" s="64"/>
      <c r="C3" s="41"/>
      <c r="D3" s="41"/>
      <c r="E3" s="41"/>
      <c r="F3" s="41" t="s">
        <v>56</v>
      </c>
      <c r="G3" s="42" t="s">
        <v>67</v>
      </c>
      <c r="H3" s="43" t="s">
        <v>68</v>
      </c>
      <c r="I3" s="41" t="s">
        <v>59</v>
      </c>
      <c r="J3" s="44" t="s">
        <v>60</v>
      </c>
      <c r="K3" s="45" t="s">
        <v>61</v>
      </c>
      <c r="L3" s="46" t="s">
        <v>125</v>
      </c>
      <c r="M3" s="43" t="s">
        <v>69</v>
      </c>
      <c r="N3" s="41"/>
      <c r="O3" s="47" t="s">
        <v>70</v>
      </c>
      <c r="P3" s="41"/>
      <c r="Q3" s="41" t="s">
        <v>64</v>
      </c>
      <c r="R3" s="48">
        <v>76.44</v>
      </c>
      <c r="S3" s="49">
        <v>8.1</v>
      </c>
      <c r="T3" s="50">
        <f t="shared" ref="T3:T22" si="5">IF(ISERROR(R3/S3),"",R3/S3)</f>
        <v>9.4370370370370367</v>
      </c>
      <c r="U3" s="51">
        <v>9.44</v>
      </c>
      <c r="V3" s="12"/>
      <c r="W3" s="41" t="s">
        <v>65</v>
      </c>
      <c r="X3" s="52">
        <v>43</v>
      </c>
      <c r="Y3" s="52">
        <v>41</v>
      </c>
      <c r="Z3" s="52">
        <v>24</v>
      </c>
      <c r="AA3" s="49">
        <v>5</v>
      </c>
      <c r="AB3" s="11">
        <v>2</v>
      </c>
      <c r="AC3" s="54">
        <f t="shared" ref="AC3:AC22" si="6">IF(X3="","",X3*Y3*Z3/1000000)</f>
        <v>4.2312000000000002E-2</v>
      </c>
      <c r="AD3" s="55">
        <f t="shared" ref="AD3:AD22" si="7">IF(AB3="","",65/AC3*AB3)</f>
        <v>3072.414445074683</v>
      </c>
      <c r="AE3" s="41">
        <v>2250</v>
      </c>
      <c r="AF3" s="56">
        <f t="shared" ref="AF3:AF22" si="8">IF(ISERROR(AE3/AD3),"",AE3/AD3)</f>
        <v>0.73232307692307697</v>
      </c>
      <c r="AG3" s="43" t="s">
        <v>66</v>
      </c>
      <c r="AH3" s="57">
        <v>0.42799999999999999</v>
      </c>
      <c r="AI3" s="56">
        <f>IF(ISERROR(U3*AH3),"",U3*AH3)</f>
        <v>4.0403199999999995</v>
      </c>
      <c r="AJ3" s="56">
        <f t="shared" si="0"/>
        <v>14.212643076923076</v>
      </c>
      <c r="AK3" s="57">
        <v>0</v>
      </c>
      <c r="AL3" s="56">
        <f t="shared" si="1"/>
        <v>0</v>
      </c>
      <c r="AM3" s="57">
        <v>0</v>
      </c>
      <c r="AN3" s="56">
        <f t="shared" si="2"/>
        <v>0</v>
      </c>
      <c r="AO3" s="57">
        <v>0</v>
      </c>
      <c r="AP3" s="56">
        <f t="shared" si="3"/>
        <v>0</v>
      </c>
      <c r="AQ3" s="41">
        <v>0</v>
      </c>
      <c r="AR3" s="10">
        <v>0</v>
      </c>
      <c r="AS3" s="56">
        <f>IF(ISERROR(AX3*AR4),"",AX3*AR4)</f>
        <v>0</v>
      </c>
      <c r="AT3" s="56">
        <f t="shared" ref="AT3:AT22" si="9">IF(ISERROR(AL3+AN3+AP3+AS3),"",AL3+AN3+AP3+AS3)</f>
        <v>0</v>
      </c>
      <c r="AU3" s="56">
        <f t="shared" si="4"/>
        <v>14.212643076923076</v>
      </c>
      <c r="AV3" s="58">
        <f t="shared" ref="AV3:AV22" si="10">IF(ISERROR((AX3-AU3)/AX3),"",(AX3-AU3)/AX3)</f>
        <v>0.16396217194570142</v>
      </c>
      <c r="AW3" s="56">
        <f t="shared" ref="AW3:AW22" si="11">IF(AZ3="","",AY3*(1-AZ3))</f>
        <v>17.000000000000004</v>
      </c>
      <c r="AX3" s="38">
        <v>17</v>
      </c>
      <c r="AY3" s="12">
        <v>29.99</v>
      </c>
      <c r="AZ3" s="57">
        <f t="shared" ref="AZ3:AZ22" si="12">(AY3-AX3)/AY3</f>
        <v>0.43314438146048678</v>
      </c>
      <c r="BA3" s="58">
        <v>0.43314438146048678</v>
      </c>
      <c r="BB3" s="39">
        <v>650</v>
      </c>
      <c r="BC3" s="56">
        <f t="shared" ref="BC3:BC22" si="13">IF(ISERROR(AU3*BB3),"",AU3*BB3)</f>
        <v>9238.2179999999989</v>
      </c>
      <c r="BD3" s="56">
        <f t="shared" ref="BD3:BD22" si="14">IF(ISERROR(AX3*BB3),"",AX3*BB3)</f>
        <v>11050</v>
      </c>
    </row>
    <row r="4" spans="1:56" ht="45" customHeight="1">
      <c r="A4" s="40">
        <v>3</v>
      </c>
      <c r="B4" s="64"/>
      <c r="C4" s="41"/>
      <c r="D4" s="41"/>
      <c r="E4" s="41"/>
      <c r="F4" s="41" t="s">
        <v>56</v>
      </c>
      <c r="G4" s="42" t="s">
        <v>57</v>
      </c>
      <c r="H4" s="43" t="s">
        <v>58</v>
      </c>
      <c r="I4" s="41" t="s">
        <v>59</v>
      </c>
      <c r="J4" s="44" t="s">
        <v>60</v>
      </c>
      <c r="K4" s="45" t="s">
        <v>61</v>
      </c>
      <c r="L4" s="46" t="s">
        <v>71</v>
      </c>
      <c r="M4" s="43" t="s">
        <v>69</v>
      </c>
      <c r="N4" s="41"/>
      <c r="O4" s="47" t="s">
        <v>72</v>
      </c>
      <c r="P4" s="41"/>
      <c r="Q4" s="41" t="s">
        <v>64</v>
      </c>
      <c r="R4" s="48">
        <v>94</v>
      </c>
      <c r="S4" s="49">
        <v>8.1</v>
      </c>
      <c r="T4" s="50">
        <f t="shared" si="5"/>
        <v>11.604938271604938</v>
      </c>
      <c r="U4" s="51">
        <v>11.6</v>
      </c>
      <c r="V4" s="12"/>
      <c r="W4" s="41" t="s">
        <v>65</v>
      </c>
      <c r="X4" s="52">
        <v>43</v>
      </c>
      <c r="Y4" s="52">
        <v>41</v>
      </c>
      <c r="Z4" s="52">
        <v>27</v>
      </c>
      <c r="AA4" s="49">
        <v>5</v>
      </c>
      <c r="AB4" s="11">
        <v>2</v>
      </c>
      <c r="AC4" s="54">
        <f t="shared" si="6"/>
        <v>4.7600999999999997E-2</v>
      </c>
      <c r="AD4" s="55">
        <f t="shared" si="7"/>
        <v>2731.0350622886076</v>
      </c>
      <c r="AE4" s="41">
        <v>2250</v>
      </c>
      <c r="AF4" s="56">
        <f t="shared" si="8"/>
        <v>0.82386346153846146</v>
      </c>
      <c r="AG4" s="43" t="s">
        <v>73</v>
      </c>
      <c r="AH4" s="57">
        <v>0.42799999999999999</v>
      </c>
      <c r="AI4" s="56">
        <f t="shared" ref="AI4:AI22" si="15">IF(ISERROR(U4*AH4),"",U4*AH4)</f>
        <v>4.9647999999999994</v>
      </c>
      <c r="AJ4" s="56">
        <f t="shared" si="0"/>
        <v>17.38866346153846</v>
      </c>
      <c r="AK4" s="57">
        <v>0</v>
      </c>
      <c r="AL4" s="56">
        <f t="shared" si="1"/>
        <v>0</v>
      </c>
      <c r="AM4" s="57">
        <v>0</v>
      </c>
      <c r="AN4" s="56">
        <f t="shared" si="2"/>
        <v>0</v>
      </c>
      <c r="AO4" s="57">
        <v>0</v>
      </c>
      <c r="AP4" s="56">
        <f t="shared" si="3"/>
        <v>0</v>
      </c>
      <c r="AQ4" s="41">
        <v>0</v>
      </c>
      <c r="AR4" s="10">
        <v>0</v>
      </c>
      <c r="AS4" s="56">
        <f t="shared" ref="AS4:AS22" si="16">IF(ISERROR(AX4*AR4),"",AX4*AR4)</f>
        <v>0</v>
      </c>
      <c r="AT4" s="56">
        <f t="shared" si="9"/>
        <v>0</v>
      </c>
      <c r="AU4" s="56">
        <f t="shared" si="4"/>
        <v>17.38866346153846</v>
      </c>
      <c r="AV4" s="58">
        <f t="shared" si="10"/>
        <v>0.130566826923077</v>
      </c>
      <c r="AW4" s="56">
        <f t="shared" si="11"/>
        <v>20</v>
      </c>
      <c r="AX4" s="38">
        <v>20</v>
      </c>
      <c r="AY4" s="12">
        <v>34.99</v>
      </c>
      <c r="AZ4" s="57">
        <f t="shared" si="12"/>
        <v>0.42840811660474426</v>
      </c>
      <c r="BA4" s="58">
        <v>0.42840811660474426</v>
      </c>
      <c r="BB4" s="39">
        <v>600</v>
      </c>
      <c r="BC4" s="56">
        <f t="shared" si="13"/>
        <v>10433.198076923076</v>
      </c>
      <c r="BD4" s="56">
        <f t="shared" si="14"/>
        <v>12000</v>
      </c>
    </row>
    <row r="5" spans="1:56" ht="43.5" customHeight="1">
      <c r="A5" s="40">
        <v>4</v>
      </c>
      <c r="B5" s="64"/>
      <c r="C5" s="41"/>
      <c r="D5" s="41"/>
      <c r="E5" s="41"/>
      <c r="F5" s="41" t="s">
        <v>56</v>
      </c>
      <c r="G5" s="59" t="s">
        <v>74</v>
      </c>
      <c r="H5" s="43" t="s">
        <v>75</v>
      </c>
      <c r="I5" s="41" t="s">
        <v>59</v>
      </c>
      <c r="J5" s="44" t="s">
        <v>76</v>
      </c>
      <c r="K5" s="45" t="s">
        <v>61</v>
      </c>
      <c r="L5" s="46" t="s">
        <v>124</v>
      </c>
      <c r="M5" s="43" t="s">
        <v>77</v>
      </c>
      <c r="N5" s="41"/>
      <c r="O5" s="47" t="s">
        <v>78</v>
      </c>
      <c r="P5" s="41"/>
      <c r="Q5" s="41" t="s">
        <v>64</v>
      </c>
      <c r="R5" s="48">
        <v>60.5</v>
      </c>
      <c r="S5" s="49">
        <v>8.1</v>
      </c>
      <c r="T5" s="50">
        <f t="shared" si="5"/>
        <v>7.4691358024691361</v>
      </c>
      <c r="U5" s="51">
        <v>7.47</v>
      </c>
      <c r="V5" s="12"/>
      <c r="W5" s="41" t="s">
        <v>65</v>
      </c>
      <c r="X5" s="52">
        <v>43</v>
      </c>
      <c r="Y5" s="52">
        <v>41</v>
      </c>
      <c r="Z5" s="52">
        <v>22</v>
      </c>
      <c r="AA5" s="49">
        <v>5</v>
      </c>
      <c r="AB5" s="11">
        <v>2</v>
      </c>
      <c r="AC5" s="54">
        <f t="shared" si="6"/>
        <v>3.8786000000000001E-2</v>
      </c>
      <c r="AD5" s="55">
        <f t="shared" si="7"/>
        <v>3351.7248491723817</v>
      </c>
      <c r="AE5" s="41">
        <v>2250</v>
      </c>
      <c r="AF5" s="56">
        <f t="shared" si="8"/>
        <v>0.67129615384615382</v>
      </c>
      <c r="AG5" s="43" t="s">
        <v>66</v>
      </c>
      <c r="AH5" s="57">
        <v>0.42799999999999999</v>
      </c>
      <c r="AI5" s="56">
        <f t="shared" si="15"/>
        <v>3.1971599999999998</v>
      </c>
      <c r="AJ5" s="56">
        <f t="shared" si="0"/>
        <v>11.338456153846154</v>
      </c>
      <c r="AK5" s="57">
        <v>0</v>
      </c>
      <c r="AL5" s="56">
        <f t="shared" si="1"/>
        <v>0</v>
      </c>
      <c r="AM5" s="57">
        <v>0</v>
      </c>
      <c r="AN5" s="56">
        <f t="shared" si="2"/>
        <v>0</v>
      </c>
      <c r="AO5" s="57">
        <v>0</v>
      </c>
      <c r="AP5" s="56">
        <f t="shared" si="3"/>
        <v>0</v>
      </c>
      <c r="AQ5" s="41">
        <v>0</v>
      </c>
      <c r="AR5" s="10">
        <v>0</v>
      </c>
      <c r="AS5" s="56">
        <f t="shared" si="16"/>
        <v>0</v>
      </c>
      <c r="AT5" s="56">
        <f t="shared" si="9"/>
        <v>0</v>
      </c>
      <c r="AU5" s="56">
        <f t="shared" si="4"/>
        <v>11.338456153846154</v>
      </c>
      <c r="AV5" s="58">
        <f t="shared" si="10"/>
        <v>0.12781106508875736</v>
      </c>
      <c r="AW5" s="56">
        <f t="shared" si="11"/>
        <v>13</v>
      </c>
      <c r="AX5" s="38">
        <v>13</v>
      </c>
      <c r="AY5" s="12">
        <v>24.99</v>
      </c>
      <c r="AZ5" s="57">
        <f t="shared" si="12"/>
        <v>0.47979191676670663</v>
      </c>
      <c r="BA5" s="58">
        <v>0.47979191676670663</v>
      </c>
      <c r="BB5" s="39">
        <v>150</v>
      </c>
      <c r="BC5" s="56">
        <f t="shared" si="13"/>
        <v>1700.7684230769232</v>
      </c>
      <c r="BD5" s="56">
        <f t="shared" si="14"/>
        <v>1950</v>
      </c>
    </row>
    <row r="6" spans="1:56" ht="43.5" customHeight="1">
      <c r="A6" s="40">
        <v>5</v>
      </c>
      <c r="B6" s="64"/>
      <c r="C6" s="41"/>
      <c r="D6" s="41"/>
      <c r="E6" s="41"/>
      <c r="F6" s="41" t="s">
        <v>56</v>
      </c>
      <c r="G6" s="59" t="s">
        <v>74</v>
      </c>
      <c r="H6" s="43" t="s">
        <v>68</v>
      </c>
      <c r="I6" s="41" t="s">
        <v>59</v>
      </c>
      <c r="J6" s="44" t="s">
        <v>79</v>
      </c>
      <c r="K6" s="45" t="s">
        <v>80</v>
      </c>
      <c r="L6" s="46" t="s">
        <v>126</v>
      </c>
      <c r="M6" s="43" t="s">
        <v>81</v>
      </c>
      <c r="N6" s="41"/>
      <c r="O6" s="47" t="s">
        <v>82</v>
      </c>
      <c r="P6" s="41"/>
      <c r="Q6" s="41" t="s">
        <v>64</v>
      </c>
      <c r="R6" s="48">
        <v>80.8</v>
      </c>
      <c r="S6" s="49">
        <v>8.1</v>
      </c>
      <c r="T6" s="50">
        <f t="shared" si="5"/>
        <v>9.9753086419753085</v>
      </c>
      <c r="U6" s="51">
        <v>9.98</v>
      </c>
      <c r="V6" s="12"/>
      <c r="W6" s="41" t="s">
        <v>65</v>
      </c>
      <c r="X6" s="52">
        <v>43</v>
      </c>
      <c r="Y6" s="52">
        <v>41</v>
      </c>
      <c r="Z6" s="52">
        <v>24</v>
      </c>
      <c r="AA6" s="49">
        <v>5</v>
      </c>
      <c r="AB6" s="11">
        <v>2</v>
      </c>
      <c r="AC6" s="54">
        <f t="shared" si="6"/>
        <v>4.2312000000000002E-2</v>
      </c>
      <c r="AD6" s="55">
        <f t="shared" si="7"/>
        <v>3072.414445074683</v>
      </c>
      <c r="AE6" s="41">
        <v>2250</v>
      </c>
      <c r="AF6" s="56">
        <f t="shared" si="8"/>
        <v>0.73232307692307697</v>
      </c>
      <c r="AG6" s="43" t="s">
        <v>83</v>
      </c>
      <c r="AH6" s="57">
        <v>0.42799999999999999</v>
      </c>
      <c r="AI6" s="56">
        <f t="shared" si="15"/>
        <v>4.2714400000000001</v>
      </c>
      <c r="AJ6" s="56">
        <f t="shared" si="0"/>
        <v>14.983763076923077</v>
      </c>
      <c r="AK6" s="57">
        <v>0</v>
      </c>
      <c r="AL6" s="56">
        <f t="shared" si="1"/>
        <v>0</v>
      </c>
      <c r="AM6" s="57">
        <v>0</v>
      </c>
      <c r="AN6" s="56">
        <f t="shared" si="2"/>
        <v>0</v>
      </c>
      <c r="AO6" s="57">
        <v>0</v>
      </c>
      <c r="AP6" s="56">
        <f t="shared" si="3"/>
        <v>0</v>
      </c>
      <c r="AQ6" s="41">
        <v>0</v>
      </c>
      <c r="AR6" s="10">
        <v>0</v>
      </c>
      <c r="AS6" s="56">
        <f t="shared" si="16"/>
        <v>0</v>
      </c>
      <c r="AT6" s="56">
        <f t="shared" si="9"/>
        <v>0</v>
      </c>
      <c r="AU6" s="56">
        <f t="shared" si="4"/>
        <v>14.983763076923077</v>
      </c>
      <c r="AV6" s="58">
        <f t="shared" si="10"/>
        <v>0.11860217194570133</v>
      </c>
      <c r="AW6" s="56">
        <f t="shared" si="11"/>
        <v>17.000000000000004</v>
      </c>
      <c r="AX6" s="38">
        <v>17</v>
      </c>
      <c r="AY6" s="12">
        <v>29.99</v>
      </c>
      <c r="AZ6" s="57">
        <f t="shared" si="12"/>
        <v>0.43314438146048678</v>
      </c>
      <c r="BA6" s="58">
        <v>0.43314438146048678</v>
      </c>
      <c r="BB6" s="39">
        <v>650</v>
      </c>
      <c r="BC6" s="56">
        <f t="shared" si="13"/>
        <v>9739.4459999999999</v>
      </c>
      <c r="BD6" s="56">
        <f t="shared" si="14"/>
        <v>11050</v>
      </c>
    </row>
    <row r="7" spans="1:56" ht="43.5" customHeight="1">
      <c r="A7" s="40">
        <v>6</v>
      </c>
      <c r="B7" s="64"/>
      <c r="C7" s="41"/>
      <c r="D7" s="41"/>
      <c r="E7" s="41"/>
      <c r="F7" s="41" t="s">
        <v>56</v>
      </c>
      <c r="G7" s="59" t="s">
        <v>84</v>
      </c>
      <c r="H7" s="43" t="s">
        <v>85</v>
      </c>
      <c r="I7" s="41" t="s">
        <v>59</v>
      </c>
      <c r="J7" s="44" t="s">
        <v>86</v>
      </c>
      <c r="K7" s="45" t="s">
        <v>87</v>
      </c>
      <c r="L7" s="46" t="s">
        <v>88</v>
      </c>
      <c r="M7" s="43" t="s">
        <v>77</v>
      </c>
      <c r="N7" s="41"/>
      <c r="O7" s="47" t="s">
        <v>89</v>
      </c>
      <c r="P7" s="41"/>
      <c r="Q7" s="41" t="s">
        <v>64</v>
      </c>
      <c r="R7" s="48">
        <v>97</v>
      </c>
      <c r="S7" s="49">
        <v>8.1</v>
      </c>
      <c r="T7" s="50">
        <f t="shared" si="5"/>
        <v>11.975308641975309</v>
      </c>
      <c r="U7" s="51">
        <v>11.98</v>
      </c>
      <c r="V7" s="12"/>
      <c r="W7" s="41" t="s">
        <v>65</v>
      </c>
      <c r="X7" s="52">
        <v>43</v>
      </c>
      <c r="Y7" s="52">
        <v>41</v>
      </c>
      <c r="Z7" s="52">
        <v>27</v>
      </c>
      <c r="AA7" s="49">
        <v>5</v>
      </c>
      <c r="AB7" s="11">
        <v>2</v>
      </c>
      <c r="AC7" s="54">
        <f t="shared" si="6"/>
        <v>4.7600999999999997E-2</v>
      </c>
      <c r="AD7" s="55">
        <f t="shared" si="7"/>
        <v>2731.0350622886076</v>
      </c>
      <c r="AE7" s="41">
        <v>2250</v>
      </c>
      <c r="AF7" s="56">
        <f t="shared" si="8"/>
        <v>0.82386346153846146</v>
      </c>
      <c r="AG7" s="43" t="s">
        <v>73</v>
      </c>
      <c r="AH7" s="57">
        <v>0.42799999999999999</v>
      </c>
      <c r="AI7" s="56">
        <f t="shared" si="15"/>
        <v>5.12744</v>
      </c>
      <c r="AJ7" s="56">
        <f t="shared" si="0"/>
        <v>17.931303461538462</v>
      </c>
      <c r="AK7" s="57">
        <v>0</v>
      </c>
      <c r="AL7" s="56">
        <f t="shared" si="1"/>
        <v>0</v>
      </c>
      <c r="AM7" s="57">
        <v>0</v>
      </c>
      <c r="AN7" s="56">
        <f t="shared" si="2"/>
        <v>0</v>
      </c>
      <c r="AO7" s="57">
        <v>0</v>
      </c>
      <c r="AP7" s="56">
        <f t="shared" si="3"/>
        <v>0</v>
      </c>
      <c r="AQ7" s="41">
        <v>0</v>
      </c>
      <c r="AR7" s="10">
        <v>0</v>
      </c>
      <c r="AS7" s="56">
        <f t="shared" si="16"/>
        <v>0</v>
      </c>
      <c r="AT7" s="56">
        <f t="shared" si="9"/>
        <v>0</v>
      </c>
      <c r="AU7" s="56">
        <f t="shared" si="4"/>
        <v>17.931303461538462</v>
      </c>
      <c r="AV7" s="58">
        <f t="shared" si="10"/>
        <v>0.10343482692307689</v>
      </c>
      <c r="AW7" s="56">
        <f t="shared" si="11"/>
        <v>20</v>
      </c>
      <c r="AX7" s="38">
        <v>20</v>
      </c>
      <c r="AY7" s="12">
        <v>34.99</v>
      </c>
      <c r="AZ7" s="57">
        <f t="shared" si="12"/>
        <v>0.42840811660474426</v>
      </c>
      <c r="BA7" s="58">
        <v>0.42840811660474426</v>
      </c>
      <c r="BB7" s="39">
        <v>600</v>
      </c>
      <c r="BC7" s="56">
        <f t="shared" si="13"/>
        <v>10758.782076923077</v>
      </c>
      <c r="BD7" s="56">
        <f t="shared" si="14"/>
        <v>12000</v>
      </c>
    </row>
    <row r="8" spans="1:56" ht="53.25" customHeight="1">
      <c r="A8" s="40">
        <v>7</v>
      </c>
      <c r="B8" s="64"/>
      <c r="C8" s="41"/>
      <c r="D8" s="41"/>
      <c r="E8" s="41"/>
      <c r="F8" s="41" t="s">
        <v>56</v>
      </c>
      <c r="G8" s="59" t="s">
        <v>90</v>
      </c>
      <c r="H8" s="43" t="s">
        <v>68</v>
      </c>
      <c r="I8" s="41" t="s">
        <v>59</v>
      </c>
      <c r="J8" s="44" t="s">
        <v>76</v>
      </c>
      <c r="K8" s="45" t="s">
        <v>91</v>
      </c>
      <c r="L8" s="46" t="s">
        <v>127</v>
      </c>
      <c r="M8" s="43" t="s">
        <v>92</v>
      </c>
      <c r="N8" s="41"/>
      <c r="O8" s="47" t="s">
        <v>93</v>
      </c>
      <c r="P8" s="41"/>
      <c r="Q8" s="41" t="s">
        <v>64</v>
      </c>
      <c r="R8" s="48">
        <v>60.5</v>
      </c>
      <c r="S8" s="49">
        <v>8.1</v>
      </c>
      <c r="T8" s="50">
        <f t="shared" si="5"/>
        <v>7.4691358024691361</v>
      </c>
      <c r="U8" s="51">
        <v>7.47</v>
      </c>
      <c r="V8" s="12"/>
      <c r="W8" s="41" t="s">
        <v>65</v>
      </c>
      <c r="X8" s="52">
        <v>43</v>
      </c>
      <c r="Y8" s="52">
        <v>41</v>
      </c>
      <c r="Z8" s="52">
        <v>22</v>
      </c>
      <c r="AA8" s="49">
        <v>5</v>
      </c>
      <c r="AB8" s="11">
        <v>2</v>
      </c>
      <c r="AC8" s="54">
        <f t="shared" si="6"/>
        <v>3.8786000000000001E-2</v>
      </c>
      <c r="AD8" s="55">
        <f t="shared" si="7"/>
        <v>3351.7248491723817</v>
      </c>
      <c r="AE8" s="41">
        <v>2250</v>
      </c>
      <c r="AF8" s="56">
        <f t="shared" si="8"/>
        <v>0.67129615384615382</v>
      </c>
      <c r="AG8" s="43" t="s">
        <v>94</v>
      </c>
      <c r="AH8" s="57">
        <v>0.42799999999999999</v>
      </c>
      <c r="AI8" s="56">
        <f t="shared" si="15"/>
        <v>3.1971599999999998</v>
      </c>
      <c r="AJ8" s="56">
        <f t="shared" si="0"/>
        <v>11.338456153846154</v>
      </c>
      <c r="AK8" s="57">
        <v>0</v>
      </c>
      <c r="AL8" s="56">
        <f t="shared" si="1"/>
        <v>0</v>
      </c>
      <c r="AM8" s="57">
        <v>0</v>
      </c>
      <c r="AN8" s="56">
        <f t="shared" si="2"/>
        <v>0</v>
      </c>
      <c r="AO8" s="57">
        <v>0</v>
      </c>
      <c r="AP8" s="56">
        <f t="shared" si="3"/>
        <v>0</v>
      </c>
      <c r="AQ8" s="41">
        <v>0</v>
      </c>
      <c r="AR8" s="10">
        <v>0</v>
      </c>
      <c r="AS8" s="56">
        <f t="shared" si="16"/>
        <v>0</v>
      </c>
      <c r="AT8" s="56">
        <f t="shared" si="9"/>
        <v>0</v>
      </c>
      <c r="AU8" s="56">
        <f t="shared" si="4"/>
        <v>11.338456153846154</v>
      </c>
      <c r="AV8" s="58">
        <f t="shared" si="10"/>
        <v>0.12781106508875736</v>
      </c>
      <c r="AW8" s="56">
        <f t="shared" si="11"/>
        <v>13</v>
      </c>
      <c r="AX8" s="38">
        <v>13</v>
      </c>
      <c r="AY8" s="12">
        <v>24.99</v>
      </c>
      <c r="AZ8" s="57">
        <f t="shared" si="12"/>
        <v>0.47979191676670663</v>
      </c>
      <c r="BA8" s="58">
        <v>0.47979191676670663</v>
      </c>
      <c r="BB8" s="39">
        <v>150</v>
      </c>
      <c r="BC8" s="56">
        <f t="shared" si="13"/>
        <v>1700.7684230769232</v>
      </c>
      <c r="BD8" s="56">
        <f t="shared" si="14"/>
        <v>1950</v>
      </c>
    </row>
    <row r="9" spans="1:56" ht="53.25" customHeight="1">
      <c r="A9" s="40">
        <v>8</v>
      </c>
      <c r="B9" s="64"/>
      <c r="C9" s="41"/>
      <c r="D9" s="41"/>
      <c r="E9" s="41"/>
      <c r="F9" s="41" t="s">
        <v>56</v>
      </c>
      <c r="G9" s="59" t="s">
        <v>74</v>
      </c>
      <c r="H9" s="43" t="s">
        <v>85</v>
      </c>
      <c r="I9" s="41" t="s">
        <v>59</v>
      </c>
      <c r="J9" s="44" t="s">
        <v>86</v>
      </c>
      <c r="K9" s="45" t="s">
        <v>95</v>
      </c>
      <c r="L9" s="46" t="s">
        <v>126</v>
      </c>
      <c r="M9" s="43" t="s">
        <v>92</v>
      </c>
      <c r="N9" s="41"/>
      <c r="O9" s="47" t="s">
        <v>96</v>
      </c>
      <c r="P9" s="41"/>
      <c r="Q9" s="41" t="s">
        <v>64</v>
      </c>
      <c r="R9" s="48">
        <v>80.8</v>
      </c>
      <c r="S9" s="49">
        <v>8.1</v>
      </c>
      <c r="T9" s="50">
        <f t="shared" si="5"/>
        <v>9.9753086419753085</v>
      </c>
      <c r="U9" s="51">
        <v>9.98</v>
      </c>
      <c r="V9" s="12"/>
      <c r="W9" s="41" t="s">
        <v>65</v>
      </c>
      <c r="X9" s="52">
        <v>43</v>
      </c>
      <c r="Y9" s="52">
        <v>41</v>
      </c>
      <c r="Z9" s="52">
        <v>24</v>
      </c>
      <c r="AA9" s="49">
        <v>5</v>
      </c>
      <c r="AB9" s="11">
        <v>2</v>
      </c>
      <c r="AC9" s="54">
        <f t="shared" si="6"/>
        <v>4.2312000000000002E-2</v>
      </c>
      <c r="AD9" s="55">
        <f t="shared" si="7"/>
        <v>3072.414445074683</v>
      </c>
      <c r="AE9" s="41">
        <v>2250</v>
      </c>
      <c r="AF9" s="56">
        <f t="shared" si="8"/>
        <v>0.73232307692307697</v>
      </c>
      <c r="AG9" s="43" t="s">
        <v>73</v>
      </c>
      <c r="AH9" s="57">
        <v>0.42799999999999999</v>
      </c>
      <c r="AI9" s="56">
        <f t="shared" si="15"/>
        <v>4.2714400000000001</v>
      </c>
      <c r="AJ9" s="56">
        <f t="shared" si="0"/>
        <v>14.983763076923077</v>
      </c>
      <c r="AK9" s="57">
        <v>0</v>
      </c>
      <c r="AL9" s="56">
        <f t="shared" si="1"/>
        <v>0</v>
      </c>
      <c r="AM9" s="57">
        <v>0</v>
      </c>
      <c r="AN9" s="56">
        <f t="shared" si="2"/>
        <v>0</v>
      </c>
      <c r="AO9" s="57">
        <v>0</v>
      </c>
      <c r="AP9" s="56">
        <f t="shared" si="3"/>
        <v>0</v>
      </c>
      <c r="AQ9" s="41">
        <v>0</v>
      </c>
      <c r="AR9" s="10">
        <v>0</v>
      </c>
      <c r="AS9" s="56">
        <f t="shared" si="16"/>
        <v>0</v>
      </c>
      <c r="AT9" s="56">
        <f t="shared" si="9"/>
        <v>0</v>
      </c>
      <c r="AU9" s="56">
        <f t="shared" si="4"/>
        <v>14.983763076923077</v>
      </c>
      <c r="AV9" s="58">
        <f t="shared" si="10"/>
        <v>0.11860217194570133</v>
      </c>
      <c r="AW9" s="56">
        <f t="shared" si="11"/>
        <v>17.000000000000004</v>
      </c>
      <c r="AX9" s="38">
        <v>17</v>
      </c>
      <c r="AY9" s="12">
        <v>29.99</v>
      </c>
      <c r="AZ9" s="57">
        <f t="shared" si="12"/>
        <v>0.43314438146048678</v>
      </c>
      <c r="BA9" s="58">
        <v>0.43314438146048678</v>
      </c>
      <c r="BB9" s="39">
        <v>650</v>
      </c>
      <c r="BC9" s="56">
        <f t="shared" si="13"/>
        <v>9739.4459999999999</v>
      </c>
      <c r="BD9" s="56">
        <f t="shared" si="14"/>
        <v>11050</v>
      </c>
    </row>
    <row r="10" spans="1:56" ht="53.25" customHeight="1">
      <c r="A10" s="40">
        <v>9</v>
      </c>
      <c r="B10" s="64"/>
      <c r="C10" s="41"/>
      <c r="D10" s="41"/>
      <c r="E10" s="41"/>
      <c r="F10" s="41" t="s">
        <v>56</v>
      </c>
      <c r="G10" s="59" t="s">
        <v>90</v>
      </c>
      <c r="H10" s="43" t="s">
        <v>68</v>
      </c>
      <c r="I10" s="41" t="s">
        <v>59</v>
      </c>
      <c r="J10" s="44" t="s">
        <v>76</v>
      </c>
      <c r="K10" s="45" t="s">
        <v>97</v>
      </c>
      <c r="L10" s="46" t="s">
        <v>71</v>
      </c>
      <c r="M10" s="43" t="s">
        <v>98</v>
      </c>
      <c r="N10" s="41"/>
      <c r="O10" s="47" t="s">
        <v>99</v>
      </c>
      <c r="P10" s="41"/>
      <c r="Q10" s="41" t="s">
        <v>64</v>
      </c>
      <c r="R10" s="48">
        <v>97</v>
      </c>
      <c r="S10" s="49">
        <v>8.1</v>
      </c>
      <c r="T10" s="50">
        <f t="shared" si="5"/>
        <v>11.975308641975309</v>
      </c>
      <c r="U10" s="51">
        <v>11.98</v>
      </c>
      <c r="V10" s="12"/>
      <c r="W10" s="41" t="s">
        <v>65</v>
      </c>
      <c r="X10" s="52">
        <v>43</v>
      </c>
      <c r="Y10" s="52">
        <v>41</v>
      </c>
      <c r="Z10" s="52">
        <v>27</v>
      </c>
      <c r="AA10" s="49">
        <v>5</v>
      </c>
      <c r="AB10" s="11">
        <v>2</v>
      </c>
      <c r="AC10" s="54">
        <f t="shared" si="6"/>
        <v>4.7600999999999997E-2</v>
      </c>
      <c r="AD10" s="55">
        <f t="shared" si="7"/>
        <v>2731.0350622886076</v>
      </c>
      <c r="AE10" s="41">
        <v>2250</v>
      </c>
      <c r="AF10" s="56">
        <f t="shared" si="8"/>
        <v>0.82386346153846146</v>
      </c>
      <c r="AG10" s="43" t="s">
        <v>94</v>
      </c>
      <c r="AH10" s="57">
        <v>0.42799999999999999</v>
      </c>
      <c r="AI10" s="56">
        <f t="shared" si="15"/>
        <v>5.12744</v>
      </c>
      <c r="AJ10" s="56">
        <f t="shared" si="0"/>
        <v>17.931303461538462</v>
      </c>
      <c r="AK10" s="57">
        <v>0</v>
      </c>
      <c r="AL10" s="56">
        <f t="shared" si="1"/>
        <v>0</v>
      </c>
      <c r="AM10" s="57">
        <v>0</v>
      </c>
      <c r="AN10" s="56">
        <f t="shared" si="2"/>
        <v>0</v>
      </c>
      <c r="AO10" s="57">
        <v>0</v>
      </c>
      <c r="AP10" s="56">
        <f t="shared" si="3"/>
        <v>0</v>
      </c>
      <c r="AQ10" s="41">
        <v>0</v>
      </c>
      <c r="AR10" s="10">
        <v>0</v>
      </c>
      <c r="AS10" s="56">
        <f t="shared" si="16"/>
        <v>0</v>
      </c>
      <c r="AT10" s="56">
        <f t="shared" si="9"/>
        <v>0</v>
      </c>
      <c r="AU10" s="56">
        <f t="shared" si="4"/>
        <v>17.931303461538462</v>
      </c>
      <c r="AV10" s="58">
        <f t="shared" si="10"/>
        <v>0.10343482692307689</v>
      </c>
      <c r="AW10" s="56">
        <f t="shared" si="11"/>
        <v>20</v>
      </c>
      <c r="AX10" s="38">
        <v>20</v>
      </c>
      <c r="AY10" s="12">
        <v>34.99</v>
      </c>
      <c r="AZ10" s="57">
        <f t="shared" si="12"/>
        <v>0.42840811660474426</v>
      </c>
      <c r="BA10" s="58">
        <v>0.42840811660474426</v>
      </c>
      <c r="BB10" s="39">
        <v>600</v>
      </c>
      <c r="BC10" s="56">
        <f t="shared" si="13"/>
        <v>10758.782076923077</v>
      </c>
      <c r="BD10" s="56">
        <f t="shared" si="14"/>
        <v>12000</v>
      </c>
    </row>
    <row r="11" spans="1:56" ht="44.25" customHeight="1">
      <c r="A11" s="40">
        <v>10</v>
      </c>
      <c r="B11" s="64"/>
      <c r="C11" s="41"/>
      <c r="D11" s="41"/>
      <c r="E11" s="41"/>
      <c r="F11" s="41" t="s">
        <v>56</v>
      </c>
      <c r="G11" s="60" t="s">
        <v>100</v>
      </c>
      <c r="H11" s="43" t="s">
        <v>58</v>
      </c>
      <c r="I11" s="41" t="s">
        <v>59</v>
      </c>
      <c r="J11" s="44" t="s">
        <v>76</v>
      </c>
      <c r="K11" s="45" t="s">
        <v>97</v>
      </c>
      <c r="L11" s="46" t="s">
        <v>129</v>
      </c>
      <c r="M11" s="43" t="s">
        <v>101</v>
      </c>
      <c r="N11" s="41"/>
      <c r="O11" s="47" t="s">
        <v>102</v>
      </c>
      <c r="P11" s="41"/>
      <c r="Q11" s="41" t="s">
        <v>64</v>
      </c>
      <c r="R11" s="48">
        <v>60.5</v>
      </c>
      <c r="S11" s="49">
        <v>8.1</v>
      </c>
      <c r="T11" s="50">
        <f t="shared" si="5"/>
        <v>7.4691358024691361</v>
      </c>
      <c r="U11" s="51">
        <v>7.47</v>
      </c>
      <c r="V11" s="12"/>
      <c r="W11" s="41" t="s">
        <v>65</v>
      </c>
      <c r="X11" s="52">
        <v>43</v>
      </c>
      <c r="Y11" s="52">
        <v>41</v>
      </c>
      <c r="Z11" s="52">
        <v>22</v>
      </c>
      <c r="AA11" s="49">
        <v>5</v>
      </c>
      <c r="AB11" s="11">
        <v>2</v>
      </c>
      <c r="AC11" s="54">
        <f t="shared" si="6"/>
        <v>3.8786000000000001E-2</v>
      </c>
      <c r="AD11" s="55">
        <f t="shared" si="7"/>
        <v>3351.7248491723817</v>
      </c>
      <c r="AE11" s="41">
        <v>2250</v>
      </c>
      <c r="AF11" s="56">
        <f t="shared" si="8"/>
        <v>0.67129615384615382</v>
      </c>
      <c r="AG11" s="43" t="s">
        <v>73</v>
      </c>
      <c r="AH11" s="57">
        <v>0.42799999999999999</v>
      </c>
      <c r="AI11" s="56">
        <f t="shared" si="15"/>
        <v>3.1971599999999998</v>
      </c>
      <c r="AJ11" s="56">
        <f t="shared" si="0"/>
        <v>11.338456153846154</v>
      </c>
      <c r="AK11" s="57">
        <v>0</v>
      </c>
      <c r="AL11" s="56">
        <f t="shared" si="1"/>
        <v>0</v>
      </c>
      <c r="AM11" s="57">
        <v>0</v>
      </c>
      <c r="AN11" s="56">
        <f t="shared" si="2"/>
        <v>0</v>
      </c>
      <c r="AO11" s="57">
        <v>0</v>
      </c>
      <c r="AP11" s="56">
        <f t="shared" si="3"/>
        <v>0</v>
      </c>
      <c r="AQ11" s="41">
        <v>0</v>
      </c>
      <c r="AR11" s="10">
        <v>0</v>
      </c>
      <c r="AS11" s="56">
        <f t="shared" si="16"/>
        <v>0</v>
      </c>
      <c r="AT11" s="56">
        <f t="shared" si="9"/>
        <v>0</v>
      </c>
      <c r="AU11" s="56">
        <f t="shared" si="4"/>
        <v>11.338456153846154</v>
      </c>
      <c r="AV11" s="58">
        <f t="shared" si="10"/>
        <v>0.12781106508875736</v>
      </c>
      <c r="AW11" s="56">
        <f t="shared" si="11"/>
        <v>13</v>
      </c>
      <c r="AX11" s="38">
        <v>13</v>
      </c>
      <c r="AY11" s="12">
        <v>24.99</v>
      </c>
      <c r="AZ11" s="57">
        <f t="shared" si="12"/>
        <v>0.47979191676670663</v>
      </c>
      <c r="BA11" s="58">
        <v>0.47979191676670663</v>
      </c>
      <c r="BB11" s="39">
        <v>150</v>
      </c>
      <c r="BC11" s="56">
        <f t="shared" si="13"/>
        <v>1700.7684230769232</v>
      </c>
      <c r="BD11" s="56">
        <f t="shared" si="14"/>
        <v>1950</v>
      </c>
    </row>
    <row r="12" spans="1:56" ht="44.25" customHeight="1">
      <c r="A12" s="40">
        <v>11</v>
      </c>
      <c r="B12" s="64"/>
      <c r="C12" s="41"/>
      <c r="D12" s="41"/>
      <c r="E12" s="41"/>
      <c r="F12" s="41" t="s">
        <v>56</v>
      </c>
      <c r="G12" s="60" t="s">
        <v>100</v>
      </c>
      <c r="H12" s="43" t="s">
        <v>58</v>
      </c>
      <c r="I12" s="41" t="s">
        <v>59</v>
      </c>
      <c r="J12" s="44" t="s">
        <v>79</v>
      </c>
      <c r="K12" s="45" t="s">
        <v>61</v>
      </c>
      <c r="L12" s="46" t="s">
        <v>126</v>
      </c>
      <c r="M12" s="43" t="s">
        <v>103</v>
      </c>
      <c r="N12" s="41"/>
      <c r="O12" s="47" t="s">
        <v>104</v>
      </c>
      <c r="P12" s="41"/>
      <c r="Q12" s="41" t="s">
        <v>64</v>
      </c>
      <c r="R12" s="48">
        <v>80.8</v>
      </c>
      <c r="S12" s="49">
        <v>8.1</v>
      </c>
      <c r="T12" s="50">
        <f t="shared" si="5"/>
        <v>9.9753086419753085</v>
      </c>
      <c r="U12" s="51">
        <v>9.98</v>
      </c>
      <c r="V12" s="12"/>
      <c r="W12" s="41" t="s">
        <v>65</v>
      </c>
      <c r="X12" s="52">
        <v>43</v>
      </c>
      <c r="Y12" s="52">
        <v>41</v>
      </c>
      <c r="Z12" s="52">
        <v>24</v>
      </c>
      <c r="AA12" s="49">
        <v>5</v>
      </c>
      <c r="AB12" s="11">
        <v>2</v>
      </c>
      <c r="AC12" s="54">
        <f t="shared" si="6"/>
        <v>4.2312000000000002E-2</v>
      </c>
      <c r="AD12" s="55">
        <f t="shared" si="7"/>
        <v>3072.414445074683</v>
      </c>
      <c r="AE12" s="41">
        <v>2250</v>
      </c>
      <c r="AF12" s="56">
        <f t="shared" si="8"/>
        <v>0.73232307692307697</v>
      </c>
      <c r="AG12" s="43" t="s">
        <v>83</v>
      </c>
      <c r="AH12" s="57">
        <v>0.42799999999999999</v>
      </c>
      <c r="AI12" s="56">
        <f t="shared" si="15"/>
        <v>4.2714400000000001</v>
      </c>
      <c r="AJ12" s="56">
        <f t="shared" si="0"/>
        <v>14.983763076923077</v>
      </c>
      <c r="AK12" s="57">
        <v>0</v>
      </c>
      <c r="AL12" s="56">
        <f t="shared" si="1"/>
        <v>0</v>
      </c>
      <c r="AM12" s="57">
        <v>0</v>
      </c>
      <c r="AN12" s="56">
        <f t="shared" si="2"/>
        <v>0</v>
      </c>
      <c r="AO12" s="57">
        <v>0</v>
      </c>
      <c r="AP12" s="56">
        <f t="shared" si="3"/>
        <v>0</v>
      </c>
      <c r="AQ12" s="41">
        <v>0</v>
      </c>
      <c r="AR12" s="10">
        <v>0</v>
      </c>
      <c r="AS12" s="56">
        <f t="shared" si="16"/>
        <v>0</v>
      </c>
      <c r="AT12" s="56">
        <f t="shared" si="9"/>
        <v>0</v>
      </c>
      <c r="AU12" s="56">
        <f t="shared" si="4"/>
        <v>14.983763076923077</v>
      </c>
      <c r="AV12" s="58">
        <f t="shared" si="10"/>
        <v>0.11860217194570133</v>
      </c>
      <c r="AW12" s="56">
        <f t="shared" si="11"/>
        <v>17.000000000000004</v>
      </c>
      <c r="AX12" s="38">
        <v>17</v>
      </c>
      <c r="AY12" s="12">
        <v>29.99</v>
      </c>
      <c r="AZ12" s="57">
        <f t="shared" si="12"/>
        <v>0.43314438146048678</v>
      </c>
      <c r="BA12" s="58">
        <v>0.43314438146048678</v>
      </c>
      <c r="BB12" s="39">
        <v>650</v>
      </c>
      <c r="BC12" s="56">
        <f t="shared" si="13"/>
        <v>9739.4459999999999</v>
      </c>
      <c r="BD12" s="56">
        <f t="shared" si="14"/>
        <v>11050</v>
      </c>
    </row>
    <row r="13" spans="1:56" ht="44.25" customHeight="1">
      <c r="A13" s="40">
        <v>12</v>
      </c>
      <c r="B13" s="64"/>
      <c r="C13" s="41"/>
      <c r="D13" s="41"/>
      <c r="E13" s="41"/>
      <c r="F13" s="41" t="s">
        <v>56</v>
      </c>
      <c r="G13" s="60" t="s">
        <v>100</v>
      </c>
      <c r="H13" s="43" t="s">
        <v>58</v>
      </c>
      <c r="I13" s="41" t="s">
        <v>59</v>
      </c>
      <c r="J13" s="44" t="s">
        <v>76</v>
      </c>
      <c r="K13" s="45" t="s">
        <v>97</v>
      </c>
      <c r="L13" s="46" t="s">
        <v>88</v>
      </c>
      <c r="M13" s="43" t="s">
        <v>105</v>
      </c>
      <c r="N13" s="41"/>
      <c r="O13" s="47" t="s">
        <v>106</v>
      </c>
      <c r="P13" s="41"/>
      <c r="Q13" s="41" t="s">
        <v>64</v>
      </c>
      <c r="R13" s="48">
        <v>97</v>
      </c>
      <c r="S13" s="49">
        <v>8.1</v>
      </c>
      <c r="T13" s="50">
        <f t="shared" si="5"/>
        <v>11.975308641975309</v>
      </c>
      <c r="U13" s="51">
        <v>11.98</v>
      </c>
      <c r="V13" s="12"/>
      <c r="W13" s="41" t="s">
        <v>65</v>
      </c>
      <c r="X13" s="52">
        <v>43</v>
      </c>
      <c r="Y13" s="52">
        <v>41</v>
      </c>
      <c r="Z13" s="52">
        <v>27</v>
      </c>
      <c r="AA13" s="49">
        <v>5</v>
      </c>
      <c r="AB13" s="11">
        <v>2</v>
      </c>
      <c r="AC13" s="54">
        <f t="shared" si="6"/>
        <v>4.7600999999999997E-2</v>
      </c>
      <c r="AD13" s="55">
        <f t="shared" si="7"/>
        <v>2731.0350622886076</v>
      </c>
      <c r="AE13" s="41">
        <v>2250</v>
      </c>
      <c r="AF13" s="56">
        <f t="shared" si="8"/>
        <v>0.82386346153846146</v>
      </c>
      <c r="AG13" s="43" t="s">
        <v>73</v>
      </c>
      <c r="AH13" s="57">
        <v>0.42799999999999999</v>
      </c>
      <c r="AI13" s="56">
        <f t="shared" si="15"/>
        <v>5.12744</v>
      </c>
      <c r="AJ13" s="56">
        <f t="shared" si="0"/>
        <v>17.931303461538462</v>
      </c>
      <c r="AK13" s="57">
        <v>0</v>
      </c>
      <c r="AL13" s="56">
        <f t="shared" si="1"/>
        <v>0</v>
      </c>
      <c r="AM13" s="57">
        <v>0</v>
      </c>
      <c r="AN13" s="56">
        <f t="shared" si="2"/>
        <v>0</v>
      </c>
      <c r="AO13" s="57">
        <v>0</v>
      </c>
      <c r="AP13" s="56">
        <f t="shared" si="3"/>
        <v>0</v>
      </c>
      <c r="AQ13" s="41">
        <v>0</v>
      </c>
      <c r="AR13" s="10">
        <v>0</v>
      </c>
      <c r="AS13" s="56">
        <f t="shared" si="16"/>
        <v>0</v>
      </c>
      <c r="AT13" s="56">
        <f t="shared" si="9"/>
        <v>0</v>
      </c>
      <c r="AU13" s="56">
        <f t="shared" si="4"/>
        <v>17.931303461538462</v>
      </c>
      <c r="AV13" s="58">
        <f t="shared" si="10"/>
        <v>0.10343482692307689</v>
      </c>
      <c r="AW13" s="56">
        <f t="shared" si="11"/>
        <v>20</v>
      </c>
      <c r="AX13" s="38">
        <v>20</v>
      </c>
      <c r="AY13" s="12">
        <v>34.99</v>
      </c>
      <c r="AZ13" s="57">
        <f t="shared" si="12"/>
        <v>0.42840811660474426</v>
      </c>
      <c r="BA13" s="58">
        <v>0.42840811660474426</v>
      </c>
      <c r="BB13" s="39">
        <v>600</v>
      </c>
      <c r="BC13" s="56">
        <f t="shared" si="13"/>
        <v>10758.782076923077</v>
      </c>
      <c r="BD13" s="56">
        <f t="shared" si="14"/>
        <v>12000</v>
      </c>
    </row>
    <row r="14" spans="1:56" ht="49.5" customHeight="1">
      <c r="A14" s="40">
        <v>13</v>
      </c>
      <c r="B14" s="63"/>
      <c r="C14" s="41"/>
      <c r="D14" s="41"/>
      <c r="E14" s="41"/>
      <c r="F14" s="41" t="s">
        <v>56</v>
      </c>
      <c r="G14" s="59" t="s">
        <v>57</v>
      </c>
      <c r="H14" s="43" t="s">
        <v>68</v>
      </c>
      <c r="I14" s="41" t="s">
        <v>59</v>
      </c>
      <c r="J14" s="44" t="s">
        <v>60</v>
      </c>
      <c r="K14" s="45" t="s">
        <v>61</v>
      </c>
      <c r="L14" s="46" t="s">
        <v>124</v>
      </c>
      <c r="M14" s="43" t="s">
        <v>107</v>
      </c>
      <c r="N14" s="41"/>
      <c r="O14" s="47" t="s">
        <v>108</v>
      </c>
      <c r="P14" s="41"/>
      <c r="Q14" s="41" t="s">
        <v>64</v>
      </c>
      <c r="R14" s="48">
        <v>56.84</v>
      </c>
      <c r="S14" s="49">
        <v>8.1</v>
      </c>
      <c r="T14" s="50">
        <f t="shared" si="5"/>
        <v>7.0172839506172844</v>
      </c>
      <c r="U14" s="51">
        <v>7.02</v>
      </c>
      <c r="V14" s="12"/>
      <c r="W14" s="41" t="s">
        <v>65</v>
      </c>
      <c r="X14" s="52">
        <v>43</v>
      </c>
      <c r="Y14" s="52">
        <v>41</v>
      </c>
      <c r="Z14" s="52">
        <v>22</v>
      </c>
      <c r="AA14" s="49">
        <v>5</v>
      </c>
      <c r="AB14" s="11">
        <v>2</v>
      </c>
      <c r="AC14" s="54">
        <f t="shared" si="6"/>
        <v>3.8786000000000001E-2</v>
      </c>
      <c r="AD14" s="55">
        <f t="shared" si="7"/>
        <v>3351.7248491723817</v>
      </c>
      <c r="AE14" s="41">
        <v>2250</v>
      </c>
      <c r="AF14" s="56">
        <f t="shared" si="8"/>
        <v>0.67129615384615382</v>
      </c>
      <c r="AG14" s="43" t="s">
        <v>94</v>
      </c>
      <c r="AH14" s="57">
        <v>0.42799999999999999</v>
      </c>
      <c r="AI14" s="56">
        <f t="shared" si="15"/>
        <v>3.0045599999999997</v>
      </c>
      <c r="AJ14" s="56">
        <f t="shared" si="0"/>
        <v>10.695856153846153</v>
      </c>
      <c r="AK14" s="57">
        <v>0</v>
      </c>
      <c r="AL14" s="56">
        <f t="shared" si="1"/>
        <v>0</v>
      </c>
      <c r="AM14" s="57">
        <v>0</v>
      </c>
      <c r="AN14" s="56">
        <f t="shared" si="2"/>
        <v>0</v>
      </c>
      <c r="AO14" s="57">
        <v>0</v>
      </c>
      <c r="AP14" s="56">
        <f t="shared" si="3"/>
        <v>0</v>
      </c>
      <c r="AQ14" s="41">
        <v>0</v>
      </c>
      <c r="AR14" s="10">
        <v>0</v>
      </c>
      <c r="AS14" s="56">
        <f t="shared" si="16"/>
        <v>0</v>
      </c>
      <c r="AT14" s="56">
        <f t="shared" si="9"/>
        <v>0</v>
      </c>
      <c r="AU14" s="56">
        <f t="shared" si="4"/>
        <v>10.695856153846153</v>
      </c>
      <c r="AV14" s="58">
        <f t="shared" si="10"/>
        <v>0.17724183431952673</v>
      </c>
      <c r="AW14" s="56">
        <f t="shared" si="11"/>
        <v>13</v>
      </c>
      <c r="AX14" s="38">
        <v>13</v>
      </c>
      <c r="AY14" s="12">
        <v>24.99</v>
      </c>
      <c r="AZ14" s="57">
        <f t="shared" si="12"/>
        <v>0.47979191676670663</v>
      </c>
      <c r="BA14" s="58">
        <v>0.47979191676670663</v>
      </c>
      <c r="BB14" s="39">
        <v>150</v>
      </c>
      <c r="BC14" s="56">
        <f t="shared" si="13"/>
        <v>1604.3784230769229</v>
      </c>
      <c r="BD14" s="56">
        <f t="shared" si="14"/>
        <v>1950</v>
      </c>
    </row>
    <row r="15" spans="1:56" ht="49.5" customHeight="1">
      <c r="A15" s="40">
        <v>14</v>
      </c>
      <c r="B15" s="63"/>
      <c r="C15" s="41"/>
      <c r="D15" s="41"/>
      <c r="E15" s="41"/>
      <c r="F15" s="41" t="s">
        <v>56</v>
      </c>
      <c r="G15" s="59" t="s">
        <v>67</v>
      </c>
      <c r="H15" s="43" t="s">
        <v>68</v>
      </c>
      <c r="I15" s="41" t="s">
        <v>59</v>
      </c>
      <c r="J15" s="44" t="s">
        <v>60</v>
      </c>
      <c r="K15" s="45" t="s">
        <v>95</v>
      </c>
      <c r="L15" s="46" t="s">
        <v>126</v>
      </c>
      <c r="M15" s="43" t="s">
        <v>107</v>
      </c>
      <c r="N15" s="41"/>
      <c r="O15" s="47" t="s">
        <v>109</v>
      </c>
      <c r="P15" s="41"/>
      <c r="Q15" s="41" t="s">
        <v>64</v>
      </c>
      <c r="R15" s="48">
        <v>76.44</v>
      </c>
      <c r="S15" s="49">
        <v>8.1</v>
      </c>
      <c r="T15" s="50">
        <f t="shared" si="5"/>
        <v>9.4370370370370367</v>
      </c>
      <c r="U15" s="51">
        <v>9.44</v>
      </c>
      <c r="V15" s="12"/>
      <c r="W15" s="41" t="s">
        <v>65</v>
      </c>
      <c r="X15" s="52">
        <v>43</v>
      </c>
      <c r="Y15" s="52">
        <v>41</v>
      </c>
      <c r="Z15" s="52">
        <v>24</v>
      </c>
      <c r="AA15" s="49">
        <v>5</v>
      </c>
      <c r="AB15" s="11">
        <v>2</v>
      </c>
      <c r="AC15" s="54">
        <f t="shared" si="6"/>
        <v>4.2312000000000002E-2</v>
      </c>
      <c r="AD15" s="55">
        <f t="shared" si="7"/>
        <v>3072.414445074683</v>
      </c>
      <c r="AE15" s="41">
        <v>2250</v>
      </c>
      <c r="AF15" s="56">
        <f t="shared" si="8"/>
        <v>0.73232307692307697</v>
      </c>
      <c r="AG15" s="43" t="s">
        <v>73</v>
      </c>
      <c r="AH15" s="57">
        <v>0.42799999999999999</v>
      </c>
      <c r="AI15" s="56">
        <f t="shared" si="15"/>
        <v>4.0403199999999995</v>
      </c>
      <c r="AJ15" s="56">
        <f t="shared" si="0"/>
        <v>14.212643076923076</v>
      </c>
      <c r="AK15" s="57">
        <v>0</v>
      </c>
      <c r="AL15" s="56">
        <f t="shared" si="1"/>
        <v>0</v>
      </c>
      <c r="AM15" s="57">
        <v>0</v>
      </c>
      <c r="AN15" s="56">
        <f t="shared" si="2"/>
        <v>0</v>
      </c>
      <c r="AO15" s="57">
        <v>0</v>
      </c>
      <c r="AP15" s="56">
        <f t="shared" si="3"/>
        <v>0</v>
      </c>
      <c r="AQ15" s="41">
        <v>0</v>
      </c>
      <c r="AR15" s="10">
        <v>0</v>
      </c>
      <c r="AS15" s="56">
        <f t="shared" si="16"/>
        <v>0</v>
      </c>
      <c r="AT15" s="56">
        <f t="shared" si="9"/>
        <v>0</v>
      </c>
      <c r="AU15" s="56">
        <f t="shared" si="4"/>
        <v>14.212643076923076</v>
      </c>
      <c r="AV15" s="58">
        <f t="shared" si="10"/>
        <v>0.16396217194570142</v>
      </c>
      <c r="AW15" s="56">
        <f t="shared" si="11"/>
        <v>17.000000000000004</v>
      </c>
      <c r="AX15" s="38">
        <v>17</v>
      </c>
      <c r="AY15" s="12">
        <v>29.99</v>
      </c>
      <c r="AZ15" s="57">
        <f t="shared" si="12"/>
        <v>0.43314438146048678</v>
      </c>
      <c r="BA15" s="58">
        <v>0.43314438146048678</v>
      </c>
      <c r="BB15" s="39">
        <v>650</v>
      </c>
      <c r="BC15" s="56">
        <f t="shared" si="13"/>
        <v>9238.2179999999989</v>
      </c>
      <c r="BD15" s="56">
        <f t="shared" si="14"/>
        <v>11050</v>
      </c>
    </row>
    <row r="16" spans="1:56" ht="49.5" customHeight="1">
      <c r="A16" s="40">
        <v>15</v>
      </c>
      <c r="B16" s="63"/>
      <c r="C16" s="41"/>
      <c r="D16" s="41"/>
      <c r="E16" s="41"/>
      <c r="F16" s="41" t="s">
        <v>56</v>
      </c>
      <c r="G16" s="59" t="s">
        <v>110</v>
      </c>
      <c r="H16" s="43" t="s">
        <v>58</v>
      </c>
      <c r="I16" s="41" t="s">
        <v>59</v>
      </c>
      <c r="J16" s="44" t="s">
        <v>60</v>
      </c>
      <c r="K16" s="45" t="s">
        <v>61</v>
      </c>
      <c r="L16" s="46" t="s">
        <v>111</v>
      </c>
      <c r="M16" s="43" t="s">
        <v>107</v>
      </c>
      <c r="N16" s="41"/>
      <c r="O16" s="47" t="s">
        <v>112</v>
      </c>
      <c r="P16" s="41"/>
      <c r="Q16" s="41" t="s">
        <v>64</v>
      </c>
      <c r="R16" s="48">
        <v>94</v>
      </c>
      <c r="S16" s="49">
        <v>8.1</v>
      </c>
      <c r="T16" s="50">
        <f t="shared" si="5"/>
        <v>11.604938271604938</v>
      </c>
      <c r="U16" s="51">
        <v>11.6</v>
      </c>
      <c r="V16" s="12"/>
      <c r="W16" s="41" t="s">
        <v>65</v>
      </c>
      <c r="X16" s="52">
        <v>43</v>
      </c>
      <c r="Y16" s="52">
        <v>41</v>
      </c>
      <c r="Z16" s="52">
        <v>27</v>
      </c>
      <c r="AA16" s="49">
        <v>5</v>
      </c>
      <c r="AB16" s="11">
        <v>2</v>
      </c>
      <c r="AC16" s="54">
        <f t="shared" si="6"/>
        <v>4.7600999999999997E-2</v>
      </c>
      <c r="AD16" s="55">
        <f t="shared" si="7"/>
        <v>2731.0350622886076</v>
      </c>
      <c r="AE16" s="41">
        <v>2250</v>
      </c>
      <c r="AF16" s="56">
        <f t="shared" si="8"/>
        <v>0.82386346153846146</v>
      </c>
      <c r="AG16" s="43" t="s">
        <v>94</v>
      </c>
      <c r="AH16" s="57">
        <v>0.42799999999999999</v>
      </c>
      <c r="AI16" s="56">
        <f t="shared" si="15"/>
        <v>4.9647999999999994</v>
      </c>
      <c r="AJ16" s="56">
        <f t="shared" si="0"/>
        <v>17.38866346153846</v>
      </c>
      <c r="AK16" s="57">
        <v>0</v>
      </c>
      <c r="AL16" s="56">
        <f t="shared" si="1"/>
        <v>0</v>
      </c>
      <c r="AM16" s="57">
        <v>0</v>
      </c>
      <c r="AN16" s="56">
        <f t="shared" si="2"/>
        <v>0</v>
      </c>
      <c r="AO16" s="57">
        <v>0</v>
      </c>
      <c r="AP16" s="56">
        <f t="shared" si="3"/>
        <v>0</v>
      </c>
      <c r="AQ16" s="41">
        <v>0</v>
      </c>
      <c r="AR16" s="10">
        <v>0</v>
      </c>
      <c r="AS16" s="56">
        <f t="shared" si="16"/>
        <v>0</v>
      </c>
      <c r="AT16" s="56">
        <f t="shared" si="9"/>
        <v>0</v>
      </c>
      <c r="AU16" s="56">
        <f t="shared" si="4"/>
        <v>17.38866346153846</v>
      </c>
      <c r="AV16" s="58">
        <f t="shared" si="10"/>
        <v>0.130566826923077</v>
      </c>
      <c r="AW16" s="56">
        <f t="shared" si="11"/>
        <v>20</v>
      </c>
      <c r="AX16" s="38">
        <v>20</v>
      </c>
      <c r="AY16" s="12">
        <v>34.99</v>
      </c>
      <c r="AZ16" s="57">
        <f t="shared" si="12"/>
        <v>0.42840811660474426</v>
      </c>
      <c r="BA16" s="58">
        <v>0.42840811660474426</v>
      </c>
      <c r="BB16" s="39">
        <v>600</v>
      </c>
      <c r="BC16" s="56">
        <f t="shared" si="13"/>
        <v>10433.198076923076</v>
      </c>
      <c r="BD16" s="56">
        <f t="shared" si="14"/>
        <v>12000</v>
      </c>
    </row>
    <row r="17" spans="1:56" ht="47.25" customHeight="1">
      <c r="A17" s="40">
        <v>16</v>
      </c>
      <c r="B17" s="63"/>
      <c r="C17" s="41"/>
      <c r="D17" s="41"/>
      <c r="E17" s="41"/>
      <c r="F17" s="41" t="s">
        <v>56</v>
      </c>
      <c r="G17" s="60" t="s">
        <v>100</v>
      </c>
      <c r="H17" s="43" t="s">
        <v>58</v>
      </c>
      <c r="I17" s="41" t="s">
        <v>59</v>
      </c>
      <c r="J17" s="44" t="s">
        <v>79</v>
      </c>
      <c r="K17" s="45" t="s">
        <v>61</v>
      </c>
      <c r="L17" s="46" t="s">
        <v>128</v>
      </c>
      <c r="M17" s="43" t="s">
        <v>113</v>
      </c>
      <c r="N17" s="41"/>
      <c r="O17" s="47" t="s">
        <v>114</v>
      </c>
      <c r="P17" s="41"/>
      <c r="Q17" s="41" t="s">
        <v>64</v>
      </c>
      <c r="R17" s="48">
        <v>60.5</v>
      </c>
      <c r="S17" s="49">
        <v>8.1</v>
      </c>
      <c r="T17" s="50">
        <f t="shared" si="5"/>
        <v>7.4691358024691361</v>
      </c>
      <c r="U17" s="51">
        <v>7.47</v>
      </c>
      <c r="V17" s="12"/>
      <c r="W17" s="41" t="s">
        <v>65</v>
      </c>
      <c r="X17" s="52">
        <v>43</v>
      </c>
      <c r="Y17" s="52">
        <v>41</v>
      </c>
      <c r="Z17" s="52">
        <v>22</v>
      </c>
      <c r="AA17" s="49">
        <v>5</v>
      </c>
      <c r="AB17" s="11">
        <v>2</v>
      </c>
      <c r="AC17" s="54">
        <f t="shared" si="6"/>
        <v>3.8786000000000001E-2</v>
      </c>
      <c r="AD17" s="55">
        <f t="shared" si="7"/>
        <v>3351.7248491723817</v>
      </c>
      <c r="AE17" s="41">
        <v>2250</v>
      </c>
      <c r="AF17" s="56">
        <f t="shared" si="8"/>
        <v>0.67129615384615382</v>
      </c>
      <c r="AG17" s="43" t="s">
        <v>73</v>
      </c>
      <c r="AH17" s="57">
        <v>0.42799999999999999</v>
      </c>
      <c r="AI17" s="56">
        <f t="shared" si="15"/>
        <v>3.1971599999999998</v>
      </c>
      <c r="AJ17" s="56">
        <f t="shared" si="0"/>
        <v>11.338456153846154</v>
      </c>
      <c r="AK17" s="57">
        <v>0</v>
      </c>
      <c r="AL17" s="56">
        <f t="shared" si="1"/>
        <v>0</v>
      </c>
      <c r="AM17" s="57">
        <v>0</v>
      </c>
      <c r="AN17" s="56">
        <f t="shared" si="2"/>
        <v>0</v>
      </c>
      <c r="AO17" s="57">
        <v>0</v>
      </c>
      <c r="AP17" s="56">
        <f t="shared" si="3"/>
        <v>0</v>
      </c>
      <c r="AQ17" s="41">
        <v>0</v>
      </c>
      <c r="AR17" s="10">
        <v>0</v>
      </c>
      <c r="AS17" s="56">
        <f t="shared" si="16"/>
        <v>0</v>
      </c>
      <c r="AT17" s="56">
        <f t="shared" si="9"/>
        <v>0</v>
      </c>
      <c r="AU17" s="56">
        <f t="shared" si="4"/>
        <v>11.338456153846154</v>
      </c>
      <c r="AV17" s="58">
        <f t="shared" si="10"/>
        <v>0.12781106508875736</v>
      </c>
      <c r="AW17" s="56">
        <f t="shared" si="11"/>
        <v>13</v>
      </c>
      <c r="AX17" s="38">
        <v>13</v>
      </c>
      <c r="AY17" s="12">
        <v>24.99</v>
      </c>
      <c r="AZ17" s="57">
        <f t="shared" si="12"/>
        <v>0.47979191676670663</v>
      </c>
      <c r="BA17" s="58">
        <v>0.47979191676670663</v>
      </c>
      <c r="BB17" s="39">
        <v>150</v>
      </c>
      <c r="BC17" s="56">
        <f t="shared" si="13"/>
        <v>1700.7684230769232</v>
      </c>
      <c r="BD17" s="56">
        <f t="shared" si="14"/>
        <v>1950</v>
      </c>
    </row>
    <row r="18" spans="1:56" ht="47.25" customHeight="1">
      <c r="A18" s="40">
        <v>17</v>
      </c>
      <c r="B18" s="63"/>
      <c r="C18" s="41"/>
      <c r="D18" s="41"/>
      <c r="E18" s="41"/>
      <c r="F18" s="41" t="s">
        <v>56</v>
      </c>
      <c r="G18" s="60" t="s">
        <v>100</v>
      </c>
      <c r="H18" s="43" t="s">
        <v>68</v>
      </c>
      <c r="I18" s="41" t="s">
        <v>59</v>
      </c>
      <c r="J18" s="44" t="s">
        <v>86</v>
      </c>
      <c r="K18" s="45" t="s">
        <v>97</v>
      </c>
      <c r="L18" s="46" t="s">
        <v>126</v>
      </c>
      <c r="M18" s="43" t="s">
        <v>115</v>
      </c>
      <c r="N18" s="41"/>
      <c r="O18" s="47" t="s">
        <v>116</v>
      </c>
      <c r="P18" s="41"/>
      <c r="Q18" s="41" t="s">
        <v>64</v>
      </c>
      <c r="R18" s="48">
        <v>80.8</v>
      </c>
      <c r="S18" s="49">
        <v>8.1</v>
      </c>
      <c r="T18" s="50">
        <f t="shared" si="5"/>
        <v>9.9753086419753085</v>
      </c>
      <c r="U18" s="51">
        <v>9.98</v>
      </c>
      <c r="V18" s="12"/>
      <c r="W18" s="41" t="s">
        <v>65</v>
      </c>
      <c r="X18" s="52">
        <v>43</v>
      </c>
      <c r="Y18" s="52">
        <v>41</v>
      </c>
      <c r="Z18" s="52">
        <v>24</v>
      </c>
      <c r="AA18" s="49">
        <v>5</v>
      </c>
      <c r="AB18" s="11">
        <v>2</v>
      </c>
      <c r="AC18" s="54">
        <f t="shared" si="6"/>
        <v>4.2312000000000002E-2</v>
      </c>
      <c r="AD18" s="55">
        <f t="shared" si="7"/>
        <v>3072.414445074683</v>
      </c>
      <c r="AE18" s="41">
        <v>2250</v>
      </c>
      <c r="AF18" s="56">
        <f t="shared" si="8"/>
        <v>0.73232307692307697</v>
      </c>
      <c r="AG18" s="43" t="s">
        <v>94</v>
      </c>
      <c r="AH18" s="57">
        <v>0.42799999999999999</v>
      </c>
      <c r="AI18" s="56">
        <f t="shared" si="15"/>
        <v>4.2714400000000001</v>
      </c>
      <c r="AJ18" s="56">
        <f t="shared" si="0"/>
        <v>14.983763076923077</v>
      </c>
      <c r="AK18" s="57">
        <v>0</v>
      </c>
      <c r="AL18" s="56">
        <f t="shared" si="1"/>
        <v>0</v>
      </c>
      <c r="AM18" s="57">
        <v>0</v>
      </c>
      <c r="AN18" s="56">
        <f t="shared" si="2"/>
        <v>0</v>
      </c>
      <c r="AO18" s="57">
        <v>0</v>
      </c>
      <c r="AP18" s="56">
        <f t="shared" si="3"/>
        <v>0</v>
      </c>
      <c r="AQ18" s="41">
        <v>0</v>
      </c>
      <c r="AR18" s="10">
        <v>0</v>
      </c>
      <c r="AS18" s="56">
        <f t="shared" si="16"/>
        <v>0</v>
      </c>
      <c r="AT18" s="56">
        <f t="shared" si="9"/>
        <v>0</v>
      </c>
      <c r="AU18" s="56">
        <f t="shared" si="4"/>
        <v>14.983763076923077</v>
      </c>
      <c r="AV18" s="58">
        <f t="shared" si="10"/>
        <v>0.11860217194570133</v>
      </c>
      <c r="AW18" s="56">
        <f t="shared" si="11"/>
        <v>17.000000000000004</v>
      </c>
      <c r="AX18" s="38">
        <v>17</v>
      </c>
      <c r="AY18" s="12">
        <v>29.99</v>
      </c>
      <c r="AZ18" s="57">
        <f t="shared" si="12"/>
        <v>0.43314438146048678</v>
      </c>
      <c r="BA18" s="58">
        <v>0.43314438146048678</v>
      </c>
      <c r="BB18" s="39">
        <v>650</v>
      </c>
      <c r="BC18" s="56">
        <f t="shared" si="13"/>
        <v>9739.4459999999999</v>
      </c>
      <c r="BD18" s="56">
        <f t="shared" si="14"/>
        <v>11050</v>
      </c>
    </row>
    <row r="19" spans="1:56" ht="47.25" customHeight="1">
      <c r="A19" s="40">
        <v>18</v>
      </c>
      <c r="B19" s="63"/>
      <c r="C19" s="41"/>
      <c r="D19" s="41"/>
      <c r="E19" s="41"/>
      <c r="F19" s="41" t="s">
        <v>56</v>
      </c>
      <c r="G19" s="60" t="s">
        <v>100</v>
      </c>
      <c r="H19" s="43" t="s">
        <v>85</v>
      </c>
      <c r="I19" s="41" t="s">
        <v>59</v>
      </c>
      <c r="J19" s="44" t="s">
        <v>117</v>
      </c>
      <c r="K19" s="45" t="s">
        <v>61</v>
      </c>
      <c r="L19" s="46" t="s">
        <v>88</v>
      </c>
      <c r="M19" s="43" t="s">
        <v>113</v>
      </c>
      <c r="N19" s="41"/>
      <c r="O19" s="47" t="s">
        <v>118</v>
      </c>
      <c r="P19" s="41"/>
      <c r="Q19" s="41" t="s">
        <v>64</v>
      </c>
      <c r="R19" s="48">
        <v>97</v>
      </c>
      <c r="S19" s="49">
        <v>8.1</v>
      </c>
      <c r="T19" s="50">
        <f t="shared" si="5"/>
        <v>11.975308641975309</v>
      </c>
      <c r="U19" s="51">
        <v>11.98</v>
      </c>
      <c r="V19" s="12"/>
      <c r="W19" s="41" t="s">
        <v>65</v>
      </c>
      <c r="X19" s="52">
        <v>43</v>
      </c>
      <c r="Y19" s="52">
        <v>41</v>
      </c>
      <c r="Z19" s="52">
        <v>27</v>
      </c>
      <c r="AA19" s="49">
        <v>5</v>
      </c>
      <c r="AB19" s="11">
        <v>2</v>
      </c>
      <c r="AC19" s="54">
        <f t="shared" si="6"/>
        <v>4.7600999999999997E-2</v>
      </c>
      <c r="AD19" s="55">
        <f t="shared" si="7"/>
        <v>2731.0350622886076</v>
      </c>
      <c r="AE19" s="41">
        <v>2250</v>
      </c>
      <c r="AF19" s="56">
        <f t="shared" si="8"/>
        <v>0.82386346153846146</v>
      </c>
      <c r="AG19" s="43" t="s">
        <v>94</v>
      </c>
      <c r="AH19" s="57">
        <v>0.42799999999999999</v>
      </c>
      <c r="AI19" s="56">
        <f t="shared" si="15"/>
        <v>5.12744</v>
      </c>
      <c r="AJ19" s="56">
        <f t="shared" si="0"/>
        <v>17.931303461538462</v>
      </c>
      <c r="AK19" s="57">
        <v>0</v>
      </c>
      <c r="AL19" s="56">
        <f t="shared" si="1"/>
        <v>0</v>
      </c>
      <c r="AM19" s="57">
        <v>0</v>
      </c>
      <c r="AN19" s="56">
        <f t="shared" si="2"/>
        <v>0</v>
      </c>
      <c r="AO19" s="57">
        <v>0</v>
      </c>
      <c r="AP19" s="56">
        <f t="shared" si="3"/>
        <v>0</v>
      </c>
      <c r="AQ19" s="41">
        <v>0</v>
      </c>
      <c r="AR19" s="10">
        <v>0</v>
      </c>
      <c r="AS19" s="56">
        <f t="shared" si="16"/>
        <v>0</v>
      </c>
      <c r="AT19" s="56">
        <f t="shared" si="9"/>
        <v>0</v>
      </c>
      <c r="AU19" s="56">
        <f t="shared" si="4"/>
        <v>17.931303461538462</v>
      </c>
      <c r="AV19" s="58">
        <f t="shared" si="10"/>
        <v>0.10343482692307689</v>
      </c>
      <c r="AW19" s="56">
        <f t="shared" si="11"/>
        <v>20</v>
      </c>
      <c r="AX19" s="38">
        <v>20</v>
      </c>
      <c r="AY19" s="12">
        <v>34.99</v>
      </c>
      <c r="AZ19" s="57">
        <f t="shared" si="12"/>
        <v>0.42840811660474426</v>
      </c>
      <c r="BA19" s="58">
        <v>0.42840811660474426</v>
      </c>
      <c r="BB19" s="39">
        <v>600</v>
      </c>
      <c r="BC19" s="56">
        <f t="shared" si="13"/>
        <v>10758.782076923077</v>
      </c>
      <c r="BD19" s="56">
        <f t="shared" si="14"/>
        <v>12000</v>
      </c>
    </row>
    <row r="20" spans="1:56" ht="89.25" customHeight="1">
      <c r="A20" s="40">
        <v>19</v>
      </c>
      <c r="B20" s="59"/>
      <c r="C20" s="41"/>
      <c r="D20" s="41"/>
      <c r="E20" s="41"/>
      <c r="F20" s="41" t="s">
        <v>56</v>
      </c>
      <c r="G20" s="59" t="s">
        <v>90</v>
      </c>
      <c r="H20" s="43" t="s">
        <v>68</v>
      </c>
      <c r="I20" s="41" t="s">
        <v>59</v>
      </c>
      <c r="J20" s="44" t="s">
        <v>86</v>
      </c>
      <c r="K20" s="45" t="s">
        <v>97</v>
      </c>
      <c r="L20" s="46" t="s">
        <v>129</v>
      </c>
      <c r="M20" s="43" t="s">
        <v>119</v>
      </c>
      <c r="N20" s="41"/>
      <c r="O20" s="47" t="s">
        <v>120</v>
      </c>
      <c r="P20" s="41"/>
      <c r="Q20" s="41" t="s">
        <v>64</v>
      </c>
      <c r="R20" s="48">
        <v>60.5</v>
      </c>
      <c r="S20" s="49">
        <v>8.1</v>
      </c>
      <c r="T20" s="50">
        <f t="shared" si="5"/>
        <v>7.4691358024691361</v>
      </c>
      <c r="U20" s="51">
        <v>7.47</v>
      </c>
      <c r="V20" s="12"/>
      <c r="W20" s="41" t="s">
        <v>65</v>
      </c>
      <c r="X20" s="52">
        <v>43</v>
      </c>
      <c r="Y20" s="52">
        <v>41</v>
      </c>
      <c r="Z20" s="52">
        <v>22</v>
      </c>
      <c r="AA20" s="49">
        <v>5</v>
      </c>
      <c r="AB20" s="61">
        <v>3</v>
      </c>
      <c r="AC20" s="54">
        <f t="shared" si="6"/>
        <v>3.8786000000000001E-2</v>
      </c>
      <c r="AD20" s="55">
        <f t="shared" si="7"/>
        <v>5027.5872737585723</v>
      </c>
      <c r="AE20" s="41">
        <v>2250</v>
      </c>
      <c r="AF20" s="56">
        <f t="shared" si="8"/>
        <v>0.44753076923076929</v>
      </c>
      <c r="AG20" s="43" t="s">
        <v>83</v>
      </c>
      <c r="AH20" s="57">
        <v>0.42799999999999999</v>
      </c>
      <c r="AI20" s="56">
        <f t="shared" si="15"/>
        <v>3.1971599999999998</v>
      </c>
      <c r="AJ20" s="56">
        <f t="shared" si="0"/>
        <v>11.114690769230769</v>
      </c>
      <c r="AK20" s="57">
        <v>0</v>
      </c>
      <c r="AL20" s="56">
        <f t="shared" si="1"/>
        <v>0</v>
      </c>
      <c r="AM20" s="57">
        <v>0</v>
      </c>
      <c r="AN20" s="56">
        <f t="shared" si="2"/>
        <v>0</v>
      </c>
      <c r="AO20" s="57">
        <v>0</v>
      </c>
      <c r="AP20" s="56">
        <f t="shared" si="3"/>
        <v>0</v>
      </c>
      <c r="AQ20" s="41">
        <v>0</v>
      </c>
      <c r="AR20" s="10">
        <v>0</v>
      </c>
      <c r="AS20" s="56">
        <f t="shared" si="16"/>
        <v>0</v>
      </c>
      <c r="AT20" s="56">
        <f t="shared" si="9"/>
        <v>0</v>
      </c>
      <c r="AU20" s="56">
        <f t="shared" si="4"/>
        <v>11.114690769230769</v>
      </c>
      <c r="AV20" s="58">
        <f t="shared" si="10"/>
        <v>0.14502378698224852</v>
      </c>
      <c r="AW20" s="56">
        <f t="shared" si="11"/>
        <v>13</v>
      </c>
      <c r="AX20" s="38">
        <v>13</v>
      </c>
      <c r="AY20" s="12">
        <v>24.99</v>
      </c>
      <c r="AZ20" s="57">
        <f t="shared" si="12"/>
        <v>0.47979191676670663</v>
      </c>
      <c r="BA20" s="58">
        <v>0.47979191676670663</v>
      </c>
      <c r="BB20" s="39">
        <v>1000</v>
      </c>
      <c r="BC20" s="56">
        <f t="shared" si="13"/>
        <v>11114.690769230769</v>
      </c>
      <c r="BD20" s="56">
        <f t="shared" si="14"/>
        <v>13000</v>
      </c>
    </row>
    <row r="21" spans="1:56" ht="102" customHeight="1">
      <c r="A21" s="40">
        <v>20</v>
      </c>
      <c r="B21" s="59"/>
      <c r="C21" s="41"/>
      <c r="D21" s="41"/>
      <c r="E21" s="41"/>
      <c r="F21" s="41" t="s">
        <v>56</v>
      </c>
      <c r="G21" s="60" t="s">
        <v>100</v>
      </c>
      <c r="H21" s="43" t="s">
        <v>85</v>
      </c>
      <c r="I21" s="41" t="s">
        <v>59</v>
      </c>
      <c r="J21" s="44" t="s">
        <v>79</v>
      </c>
      <c r="K21" s="45" t="s">
        <v>97</v>
      </c>
      <c r="L21" s="46" t="s">
        <v>128</v>
      </c>
      <c r="M21" s="43" t="s">
        <v>103</v>
      </c>
      <c r="N21" s="41"/>
      <c r="O21" s="47" t="s">
        <v>121</v>
      </c>
      <c r="P21" s="41"/>
      <c r="Q21" s="41" t="s">
        <v>64</v>
      </c>
      <c r="R21" s="48">
        <v>60.5</v>
      </c>
      <c r="S21" s="49">
        <v>8.1</v>
      </c>
      <c r="T21" s="50">
        <f t="shared" si="5"/>
        <v>7.4691358024691361</v>
      </c>
      <c r="U21" s="51">
        <v>7.47</v>
      </c>
      <c r="V21" s="12"/>
      <c r="W21" s="41" t="s">
        <v>65</v>
      </c>
      <c r="X21" s="52">
        <v>43</v>
      </c>
      <c r="Y21" s="52">
        <v>41</v>
      </c>
      <c r="Z21" s="52">
        <v>22</v>
      </c>
      <c r="AA21" s="49">
        <v>5</v>
      </c>
      <c r="AB21" s="61">
        <v>3</v>
      </c>
      <c r="AC21" s="54">
        <f t="shared" si="6"/>
        <v>3.8786000000000001E-2</v>
      </c>
      <c r="AD21" s="55">
        <f t="shared" si="7"/>
        <v>5027.5872737585723</v>
      </c>
      <c r="AE21" s="41">
        <v>2250</v>
      </c>
      <c r="AF21" s="56">
        <f t="shared" si="8"/>
        <v>0.44753076923076929</v>
      </c>
      <c r="AG21" s="43" t="s">
        <v>94</v>
      </c>
      <c r="AH21" s="57">
        <v>0.42799999999999999</v>
      </c>
      <c r="AI21" s="56">
        <f t="shared" si="15"/>
        <v>3.1971599999999998</v>
      </c>
      <c r="AJ21" s="56">
        <f t="shared" si="0"/>
        <v>11.114690769230769</v>
      </c>
      <c r="AK21" s="57">
        <v>0</v>
      </c>
      <c r="AL21" s="56">
        <f t="shared" si="1"/>
        <v>0</v>
      </c>
      <c r="AM21" s="57">
        <v>0</v>
      </c>
      <c r="AN21" s="56">
        <f t="shared" si="2"/>
        <v>0</v>
      </c>
      <c r="AO21" s="57">
        <v>0</v>
      </c>
      <c r="AP21" s="56">
        <f t="shared" si="3"/>
        <v>0</v>
      </c>
      <c r="AQ21" s="41">
        <v>0</v>
      </c>
      <c r="AR21" s="10">
        <v>0</v>
      </c>
      <c r="AS21" s="56">
        <f t="shared" si="16"/>
        <v>0</v>
      </c>
      <c r="AT21" s="56">
        <f t="shared" si="9"/>
        <v>0</v>
      </c>
      <c r="AU21" s="56">
        <f t="shared" si="4"/>
        <v>11.114690769230769</v>
      </c>
      <c r="AV21" s="58">
        <f t="shared" si="10"/>
        <v>0.14502378698224852</v>
      </c>
      <c r="AW21" s="56">
        <f t="shared" si="11"/>
        <v>13</v>
      </c>
      <c r="AX21" s="38">
        <v>13</v>
      </c>
      <c r="AY21" s="12">
        <v>24.99</v>
      </c>
      <c r="AZ21" s="57">
        <f t="shared" si="12"/>
        <v>0.47979191676670663</v>
      </c>
      <c r="BA21" s="58">
        <v>0.47979191676670663</v>
      </c>
      <c r="BB21" s="39">
        <v>1000</v>
      </c>
      <c r="BC21" s="56">
        <f t="shared" si="13"/>
        <v>11114.690769230769</v>
      </c>
      <c r="BD21" s="56">
        <f t="shared" si="14"/>
        <v>13000</v>
      </c>
    </row>
    <row r="22" spans="1:56" ht="108.75" customHeight="1">
      <c r="A22" s="40">
        <v>21</v>
      </c>
      <c r="B22" s="62"/>
      <c r="C22" s="41"/>
      <c r="D22" s="41"/>
      <c r="E22" s="41"/>
      <c r="F22" s="41" t="s">
        <v>56</v>
      </c>
      <c r="G22" s="59" t="s">
        <v>110</v>
      </c>
      <c r="H22" s="43" t="s">
        <v>85</v>
      </c>
      <c r="I22" s="41" t="s">
        <v>59</v>
      </c>
      <c r="J22" s="44" t="s">
        <v>60</v>
      </c>
      <c r="K22" s="45" t="s">
        <v>97</v>
      </c>
      <c r="L22" s="46" t="s">
        <v>128</v>
      </c>
      <c r="M22" s="43" t="s">
        <v>122</v>
      </c>
      <c r="N22" s="41"/>
      <c r="O22" s="47" t="s">
        <v>123</v>
      </c>
      <c r="P22" s="41"/>
      <c r="Q22" s="41" t="s">
        <v>64</v>
      </c>
      <c r="R22" s="48">
        <v>56.84</v>
      </c>
      <c r="S22" s="49">
        <v>8.1</v>
      </c>
      <c r="T22" s="50">
        <f t="shared" si="5"/>
        <v>7.0172839506172844</v>
      </c>
      <c r="U22" s="51">
        <v>7.02</v>
      </c>
      <c r="V22" s="12"/>
      <c r="W22" s="41" t="s">
        <v>65</v>
      </c>
      <c r="X22" s="52">
        <v>43</v>
      </c>
      <c r="Y22" s="52">
        <v>41</v>
      </c>
      <c r="Z22" s="52">
        <v>22</v>
      </c>
      <c r="AA22" s="49">
        <v>5</v>
      </c>
      <c r="AB22" s="61">
        <v>3</v>
      </c>
      <c r="AC22" s="54">
        <f t="shared" si="6"/>
        <v>3.8786000000000001E-2</v>
      </c>
      <c r="AD22" s="55">
        <f t="shared" si="7"/>
        <v>5027.5872737585723</v>
      </c>
      <c r="AE22" s="41">
        <v>2250</v>
      </c>
      <c r="AF22" s="56">
        <f t="shared" si="8"/>
        <v>0.44753076923076929</v>
      </c>
      <c r="AG22" s="43" t="s">
        <v>94</v>
      </c>
      <c r="AH22" s="57">
        <v>0.42799999999999999</v>
      </c>
      <c r="AI22" s="56">
        <f t="shared" si="15"/>
        <v>3.0045599999999997</v>
      </c>
      <c r="AJ22" s="56">
        <f t="shared" si="0"/>
        <v>10.472090769230768</v>
      </c>
      <c r="AK22" s="57">
        <v>0</v>
      </c>
      <c r="AL22" s="56">
        <f t="shared" si="1"/>
        <v>0</v>
      </c>
      <c r="AM22" s="57">
        <v>0</v>
      </c>
      <c r="AN22" s="56">
        <f t="shared" si="2"/>
        <v>0</v>
      </c>
      <c r="AO22" s="57">
        <v>0</v>
      </c>
      <c r="AP22" s="56">
        <f t="shared" si="3"/>
        <v>0</v>
      </c>
      <c r="AQ22" s="41">
        <v>0</v>
      </c>
      <c r="AR22" s="10">
        <v>0</v>
      </c>
      <c r="AS22" s="56">
        <f t="shared" si="16"/>
        <v>0</v>
      </c>
      <c r="AT22" s="56">
        <f t="shared" si="9"/>
        <v>0</v>
      </c>
      <c r="AU22" s="56">
        <f t="shared" si="4"/>
        <v>10.472090769230768</v>
      </c>
      <c r="AV22" s="58">
        <f t="shared" si="10"/>
        <v>0.19445455621301788</v>
      </c>
      <c r="AW22" s="56">
        <f t="shared" si="11"/>
        <v>13</v>
      </c>
      <c r="AX22" s="38">
        <v>13</v>
      </c>
      <c r="AY22" s="12">
        <v>24.99</v>
      </c>
      <c r="AZ22" s="57">
        <f t="shared" si="12"/>
        <v>0.47979191676670663</v>
      </c>
      <c r="BA22" s="58">
        <v>0.47979191676670663</v>
      </c>
      <c r="BB22" s="39">
        <v>1000</v>
      </c>
      <c r="BC22" s="56">
        <f t="shared" si="13"/>
        <v>10472.090769230768</v>
      </c>
      <c r="BD22" s="56">
        <f t="shared" si="14"/>
        <v>13000</v>
      </c>
    </row>
  </sheetData>
  <sheetProtection insertRows="0" deleteRows="0" sort="0"/>
  <protectedRanges>
    <protectedRange sqref="L23:BB259 L2:N22 A2:J259 P2:AQ22 AS2:AV22 AY2:BB22" name="Range1"/>
    <protectedRange sqref="AW2:AW22" name="Range1_1"/>
    <protectedRange sqref="K2:K262" name="Range1_2"/>
  </protectedRanges>
  <mergeCells count="6">
    <mergeCell ref="B17:B19"/>
    <mergeCell ref="B2:B4"/>
    <mergeCell ref="B5:B7"/>
    <mergeCell ref="B8:B10"/>
    <mergeCell ref="B11:B13"/>
    <mergeCell ref="B14:B16"/>
  </mergeCell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F2:F22</xm:sqref>
        </x14:dataValidation>
        <x14:dataValidation type="list" allowBlank="1" showInputMessage="1" showErrorMessage="1">
          <x14:formula1>
            <xm:f>[1]ValueSelect!#REF!</xm:f>
          </x14:formula1>
          <xm:sqref>E2:E22</xm:sqref>
        </x14:dataValidation>
        <x14:dataValidation type="list" allowBlank="1" showInputMessage="1" showErrorMessage="1">
          <x14:formula1>
            <xm:f>[1]Data!#REF!</xm:f>
          </x14:formula1>
          <xm:sqref>Q2:Q22</xm:sqref>
        </x14:dataValidation>
        <x14:dataValidation type="list" allowBlank="1" showInputMessage="1" showErrorMessage="1">
          <x14:formula1>
            <xm:f>[1]Data!#REF!</xm:f>
          </x14:formula1>
          <xm:sqref>W2:W22</xm:sqref>
        </x14:dataValidation>
        <x14:dataValidation type="list" allowBlank="1" showInputMessage="1" showErrorMessage="1">
          <x14:formula1>
            <xm:f>[1]ValueSelect!#REF!</xm:f>
          </x14:formula1>
          <xm:sqref>D2:D22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2025-08-11T07:17:17Z</dcterms:created>
  <dcterms:modified xsi:type="dcterms:W3CDTF">2025-08-11T07:31:27Z</dcterms:modified>
</cp:coreProperties>
</file>