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46448DD-EC81-492B-BFDC-68E8D294E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" i="5" l="1"/>
  <c r="AN5" i="5"/>
  <c r="AN6" i="5"/>
  <c r="AN7" i="5"/>
  <c r="AW4" i="5"/>
  <c r="AW5" i="5"/>
  <c r="AW6" i="5"/>
  <c r="AW7" i="5"/>
  <c r="AP4" i="5"/>
  <c r="AP5" i="5"/>
  <c r="AP6" i="5"/>
  <c r="AP7" i="5"/>
  <c r="AM4" i="5"/>
  <c r="AM5" i="5"/>
  <c r="AM6" i="5"/>
  <c r="AM7" i="5"/>
  <c r="AK4" i="5"/>
  <c r="AK5" i="5"/>
  <c r="AK6" i="5"/>
  <c r="AK7" i="5"/>
  <c r="AI4" i="5"/>
  <c r="AI5" i="5"/>
  <c r="AI6" i="5"/>
  <c r="AI7" i="5"/>
  <c r="AF4" i="5"/>
  <c r="AF5" i="5"/>
  <c r="AF6" i="5"/>
  <c r="AF7" i="5"/>
  <c r="Z4" i="5"/>
  <c r="AA4" i="5" s="1"/>
  <c r="AC4" i="5" s="1"/>
  <c r="Z5" i="5"/>
  <c r="AA5" i="5" s="1"/>
  <c r="AC5" i="5" s="1"/>
  <c r="Z6" i="5"/>
  <c r="AA6" i="5" s="1"/>
  <c r="AC6" i="5" s="1"/>
  <c r="AG6" i="5" s="1"/>
  <c r="Z7" i="5"/>
  <c r="AA7" i="5" s="1"/>
  <c r="AC7" i="5" s="1"/>
  <c r="AG7" i="5" l="1"/>
  <c r="AG5" i="5"/>
  <c r="AG4" i="5"/>
  <c r="AQ6" i="5"/>
  <c r="AR6" i="5" s="1"/>
  <c r="AS6" i="5" s="1"/>
  <c r="AQ7" i="5"/>
  <c r="AR7" i="5" s="1"/>
  <c r="AS7" i="5" s="1"/>
  <c r="AQ5" i="5"/>
  <c r="AR5" i="5" s="1"/>
  <c r="AS5" i="5" s="1"/>
  <c r="AQ4" i="5"/>
  <c r="AR4" i="5" l="1"/>
  <c r="AS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3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3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3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3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3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3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3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3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3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3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3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3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3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3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3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3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<sst xmlns="http://schemas.openxmlformats.org/spreadsheetml/2006/main" count="111" uniqueCount="71">
  <si>
    <t>Brand</t>
  </si>
  <si>
    <t>Package Type</t>
  </si>
  <si>
    <t>Licensor</t>
  </si>
  <si>
    <t>Normal</t>
  </si>
  <si>
    <t>Madison Park</t>
  </si>
  <si>
    <t>Opacity</t>
  </si>
  <si>
    <t>Room Darkening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</si>
  <si>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</si>
  <si>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</si>
  <si>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</si>
  <si>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</si>
  <si>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</si>
  <si>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</si>
  <si>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</si>
  <si>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</si>
  <si>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</si>
  <si>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</si>
  <si>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</si>
  <si>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</si>
  <si>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</si>
  <si>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</si>
  <si>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</si>
  <si>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</si>
  <si>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</si>
  <si>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</si>
  <si>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</si>
  <si>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</si>
  <si>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</si>
  <si>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</si>
  <si>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</si>
  <si>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</si>
  <si>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</si>
  <si>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</si>
  <si>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</si>
  <si>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</si>
  <si>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</si>
  <si>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</si>
  <si>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</si>
  <si>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</si>
  <si>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</si>
  <si>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</si>
  <si>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</si>
  <si>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</si>
  <si>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</si>
  <si>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</si>
  <si>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</si>
  <si>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</si>
  <si>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</si>
  <si>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</si>
  <si>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</si>
  <si>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</si>
  <si>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</si>
  <si>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</si>
  <si>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</si>
  <si>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</si>
  <si>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</si>
  <si>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</si>
  <si>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</si>
  <si>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9" type="noConversion"/>
  </si>
  <si>
    <t>Lumi cooling body pillow</t>
    <phoneticPr fontId="9" type="noConversion"/>
  </si>
  <si>
    <t>Lumi</t>
    <phoneticPr fontId="9" type="noConversion"/>
  </si>
  <si>
    <t>CUSHION/POUF</t>
    <phoneticPr fontId="9" type="noConversion"/>
  </si>
  <si>
    <t>20X54"</t>
    <phoneticPr fontId="9" type="noConversion"/>
  </si>
  <si>
    <t>White</t>
  </si>
  <si>
    <t>Neutral</t>
  </si>
  <si>
    <t>Blue</t>
    <phoneticPr fontId="9" type="noConversion"/>
  </si>
  <si>
    <t>Light grey</t>
    <phoneticPr fontId="9" type="noConversion"/>
  </si>
  <si>
    <t>9404 90 2090</t>
  </si>
  <si>
    <t>88%Nylon,12%Spandex 170gsm, and memory foam and microfiber blend filling(2.25kg)</t>
    <phoneticPr fontId="9" type="noConversion"/>
  </si>
  <si>
    <t xml:space="preserve">88%Nylon,12%Spandex </t>
    <phoneticPr fontId="9" type="noConversion"/>
  </si>
  <si>
    <t>9404 90 2090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</si>
</sst>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0" fillId="0" borderId="0" xfId="0" applyNumberFormat="1" applyAlignment="1">
      <alignment wrapText="1"/>
    </xf>
    <xf numFmtId="176" fontId="2" fillId="0" borderId="0" xfId="0" applyNumberFormat="1" applyFont="1"/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6" fillId="0" borderId="0" xfId="4" applyFont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8" borderId="1" xfId="4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wrapText="1"/>
    </xf>
    <xf numFmtId="176" fontId="1" fillId="9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6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7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</cellXfs>
  <cellStyles count="7">
    <cellStyle name=" 1" xfId="6" xr:uid="{60866EB1-424F-4941-877D-F6F8A6A390AA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7"/>
  <sheetViews>
    <sheetView tabSelected="1" zoomScale="85" zoomScaleNormal="85" workbookViewId="0">
      <selection activeCell="E12" sqref="E12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22.42578125" style="1" customWidth="1"/>
    <col min="9" max="9" width="20.140625" style="1" customWidth="1"/>
    <col min="10" max="10" width="75.5703125" style="1" customWidth="1"/>
    <col min="11" max="11" width="23.42578125" style="48" customWidth="1"/>
    <col min="12" max="12" width="17.85546875" style="1" customWidth="1"/>
    <col min="13" max="13" width="13.140625" style="1" customWidth="1"/>
    <col min="14" max="14" width="9.42578125" style="1" customWidth="1"/>
    <col min="15" max="15" width="6.85546875" style="1" customWidth="1"/>
    <col min="16" max="17" width="8.85546875" style="1" customWidth="1"/>
    <col min="18" max="18" width="9.85546875" style="6" customWidth="1"/>
    <col min="19" max="19" width="11.140625" style="9" customWidth="1"/>
    <col min="20" max="20" width="9.42578125" style="1" customWidth="1"/>
    <col min="21" max="21" width="11" style="43" customWidth="1"/>
    <col min="22" max="22" width="13.140625" style="43" customWidth="1"/>
    <col min="23" max="23" width="11.140625" style="43" customWidth="1"/>
    <col min="24" max="24" width="12.85546875" style="6" customWidth="1"/>
    <col min="25" max="25" width="9.42578125" style="8" customWidth="1"/>
    <col min="26" max="26" width="13" style="46" customWidth="1"/>
    <col min="27" max="27" width="14.140625" style="8" customWidth="1"/>
    <col min="28" max="28" width="13.85546875" style="1" customWidth="1"/>
    <col min="29" max="29" width="13.85546875" style="9" customWidth="1"/>
    <col min="30" max="30" width="13.85546875" style="1" customWidth="1"/>
    <col min="31" max="31" width="8.42578125" style="10" customWidth="1"/>
    <col min="32" max="32" width="12.42578125" style="9" customWidth="1"/>
    <col min="33" max="33" width="8.85546875" style="9" customWidth="1"/>
    <col min="34" max="34" width="7.85546875" style="10" customWidth="1"/>
    <col min="35" max="35" width="5.85546875" style="9" customWidth="1"/>
    <col min="36" max="36" width="12.5703125" style="10" customWidth="1"/>
    <col min="37" max="37" width="8.5703125" style="9" customWidth="1"/>
    <col min="38" max="38" width="11.5703125" style="10" customWidth="1"/>
    <col min="39" max="40" width="10.85546875" style="9" customWidth="1"/>
    <col min="41" max="41" width="9.5703125" style="10" customWidth="1"/>
    <col min="42" max="42" width="10" style="9" customWidth="1"/>
    <col min="43" max="43" width="9.5703125" style="9" customWidth="1"/>
    <col min="44" max="44" width="11.85546875" style="9" customWidth="1"/>
    <col min="45" max="45" width="11.140625" style="10" customWidth="1"/>
    <col min="46" max="46" width="11.42578125" style="9" customWidth="1"/>
    <col min="47" max="47" width="11.5703125" style="9" customWidth="1"/>
    <col min="48" max="48" width="8.7109375" style="9" customWidth="1"/>
    <col min="49" max="49" width="12.140625" style="10" customWidth="1"/>
    <col min="50" max="50" width="12.140625" style="8" customWidth="1"/>
    <col min="51" max="16384" width="9.140625" style="1"/>
  </cols>
  <sheetData>
    <row r="1" spans="1:50" x14ac:dyDescent="0.25">
      <c r="D1" s="3"/>
      <c r="E1" s="3"/>
      <c r="F1" s="4"/>
      <c r="G1" s="5"/>
      <c r="S1" s="7"/>
      <c r="T1" s="5"/>
      <c r="AQ1" s="5"/>
    </row>
    <row r="2" spans="1:50" x14ac:dyDescent="0.25">
      <c r="F2" s="11" t="s">
        <v>7</v>
      </c>
      <c r="H2" s="11" t="s">
        <v>7</v>
      </c>
      <c r="I2" s="11" t="s">
        <v>7</v>
      </c>
      <c r="J2" s="11" t="s">
        <v>7</v>
      </c>
      <c r="K2" s="11" t="s">
        <v>7</v>
      </c>
      <c r="L2" s="11"/>
      <c r="M2" s="11" t="s">
        <v>7</v>
      </c>
      <c r="N2" s="11" t="s">
        <v>7</v>
      </c>
      <c r="Q2" s="11" t="s">
        <v>7</v>
      </c>
      <c r="R2" s="51" t="s">
        <v>8</v>
      </c>
      <c r="S2" s="52"/>
      <c r="T2" s="53" t="s">
        <v>9</v>
      </c>
      <c r="U2" s="53"/>
      <c r="V2" s="53"/>
      <c r="W2" s="53"/>
      <c r="X2" s="53"/>
      <c r="Y2" s="53"/>
      <c r="Z2" s="53"/>
      <c r="AA2" s="53"/>
      <c r="AB2" s="53"/>
      <c r="AC2" s="54"/>
      <c r="AD2" s="55" t="s">
        <v>10</v>
      </c>
      <c r="AE2" s="55"/>
      <c r="AF2" s="55"/>
      <c r="AH2" s="51" t="s">
        <v>11</v>
      </c>
      <c r="AI2" s="56"/>
      <c r="AJ2" s="56"/>
      <c r="AK2" s="56"/>
      <c r="AL2" s="56"/>
      <c r="AM2" s="56"/>
      <c r="AN2" s="56"/>
      <c r="AO2" s="56"/>
      <c r="AP2" s="56"/>
      <c r="AQ2" s="52"/>
      <c r="AR2" s="57" t="s">
        <v>12</v>
      </c>
      <c r="AS2" s="57"/>
      <c r="AT2" s="57"/>
      <c r="AU2" s="57"/>
      <c r="AV2" s="57"/>
      <c r="AW2" s="57"/>
    </row>
    <row r="3" spans="1:50" ht="63.6" customHeight="1" x14ac:dyDescent="0.25">
      <c r="A3" s="13" t="s">
        <v>13</v>
      </c>
      <c r="B3" s="13" t="s">
        <v>14</v>
      </c>
      <c r="C3" s="14" t="s">
        <v>15</v>
      </c>
      <c r="D3" s="15" t="s">
        <v>0</v>
      </c>
      <c r="E3" s="15" t="s">
        <v>2</v>
      </c>
      <c r="F3" s="16" t="s">
        <v>16</v>
      </c>
      <c r="G3" s="14" t="s">
        <v>17</v>
      </c>
      <c r="H3" s="17" t="s">
        <v>18</v>
      </c>
      <c r="I3" s="18" t="s">
        <v>19</v>
      </c>
      <c r="J3" s="17" t="s">
        <v>20</v>
      </c>
      <c r="K3" s="18" t="s">
        <v>57</v>
      </c>
      <c r="L3" s="14" t="s">
        <v>5</v>
      </c>
      <c r="M3" s="17" t="s">
        <v>21</v>
      </c>
      <c r="N3" s="17" t="s">
        <v>22</v>
      </c>
      <c r="O3" s="14" t="s">
        <v>23</v>
      </c>
      <c r="P3" s="14" t="s">
        <v>24</v>
      </c>
      <c r="Q3" s="18" t="s">
        <v>25</v>
      </c>
      <c r="R3" s="19" t="s">
        <v>56</v>
      </c>
      <c r="S3" s="20" t="s">
        <v>26</v>
      </c>
      <c r="T3" s="21" t="s">
        <v>1</v>
      </c>
      <c r="U3" s="44" t="s">
        <v>27</v>
      </c>
      <c r="V3" s="44" t="s">
        <v>28</v>
      </c>
      <c r="W3" s="44" t="s">
        <v>29</v>
      </c>
      <c r="X3" s="22" t="s">
        <v>30</v>
      </c>
      <c r="Y3" s="23" t="s">
        <v>31</v>
      </c>
      <c r="Z3" s="47" t="s">
        <v>32</v>
      </c>
      <c r="AA3" s="24" t="s">
        <v>33</v>
      </c>
      <c r="AB3" s="13" t="s">
        <v>34</v>
      </c>
      <c r="AC3" s="25" t="s">
        <v>35</v>
      </c>
      <c r="AD3" s="13" t="s">
        <v>36</v>
      </c>
      <c r="AE3" s="26" t="s">
        <v>37</v>
      </c>
      <c r="AF3" s="25" t="s">
        <v>38</v>
      </c>
      <c r="AG3" s="25" t="s">
        <v>39</v>
      </c>
      <c r="AH3" s="26" t="s">
        <v>40</v>
      </c>
      <c r="AI3" s="25" t="s">
        <v>41</v>
      </c>
      <c r="AJ3" s="26" t="s">
        <v>42</v>
      </c>
      <c r="AK3" s="25" t="s">
        <v>43</v>
      </c>
      <c r="AL3" s="26" t="s">
        <v>44</v>
      </c>
      <c r="AM3" s="25" t="s">
        <v>45</v>
      </c>
      <c r="AN3" s="25" t="s">
        <v>58</v>
      </c>
      <c r="AO3" s="27" t="s">
        <v>46</v>
      </c>
      <c r="AP3" s="25" t="s">
        <v>47</v>
      </c>
      <c r="AQ3" s="25" t="s">
        <v>48</v>
      </c>
      <c r="AR3" s="28" t="s">
        <v>49</v>
      </c>
      <c r="AS3" s="29" t="s">
        <v>50</v>
      </c>
      <c r="AT3" s="12" t="s">
        <v>55</v>
      </c>
      <c r="AU3" s="29" t="s">
        <v>51</v>
      </c>
      <c r="AV3" s="30" t="s">
        <v>52</v>
      </c>
      <c r="AW3" s="29" t="s">
        <v>53</v>
      </c>
      <c r="AX3" s="23" t="s">
        <v>54</v>
      </c>
    </row>
    <row r="4" spans="1:50" ht="14.45" customHeight="1" x14ac:dyDescent="0.25">
      <c r="A4" s="31">
        <v>5</v>
      </c>
      <c r="B4" s="32"/>
      <c r="C4" s="32"/>
      <c r="D4" s="32" t="s">
        <v>4</v>
      </c>
      <c r="E4" s="32"/>
      <c r="F4" s="49" t="s">
        <v>61</v>
      </c>
      <c r="G4" s="49" t="s">
        <v>60</v>
      </c>
      <c r="H4" s="49" t="s">
        <v>59</v>
      </c>
      <c r="I4" s="49" t="s">
        <v>59</v>
      </c>
      <c r="J4" s="49" t="s">
        <v>68</v>
      </c>
      <c r="K4" s="49" t="s">
        <v>69</v>
      </c>
      <c r="L4" s="32" t="s">
        <v>6</v>
      </c>
      <c r="M4" s="49" t="s">
        <v>62</v>
      </c>
      <c r="N4" s="49" t="s">
        <v>63</v>
      </c>
      <c r="O4" s="32"/>
      <c r="P4" s="32"/>
      <c r="Q4" s="32"/>
      <c r="R4" s="33">
        <v>9</v>
      </c>
      <c r="S4" s="34">
        <v>9.76</v>
      </c>
      <c r="T4" s="32" t="s">
        <v>3</v>
      </c>
      <c r="U4" s="45">
        <v>47</v>
      </c>
      <c r="V4" s="45">
        <v>24.1</v>
      </c>
      <c r="W4" s="45">
        <v>36.799999999999997</v>
      </c>
      <c r="X4" s="35"/>
      <c r="Y4" s="36">
        <v>2</v>
      </c>
      <c r="Z4" s="50">
        <f t="shared" ref="Z4:Z7" si="0">IF(U4="","",U4*V4*W4/1000000)</f>
        <v>4.1682999999999998E-2</v>
      </c>
      <c r="AA4" s="37">
        <f t="shared" ref="AA4:AA7" si="1">IF(Y4="","",67/Z4*Y4)</f>
        <v>3215</v>
      </c>
      <c r="AB4" s="32">
        <v>3000</v>
      </c>
      <c r="AC4" s="38">
        <f t="shared" ref="AC4:AC7" si="2">IF(ISERROR(AB4/AA4),"",AB4/AA4)</f>
        <v>0.93</v>
      </c>
      <c r="AD4" s="49" t="s">
        <v>70</v>
      </c>
      <c r="AE4" s="39">
        <v>0.26</v>
      </c>
      <c r="AF4" s="38">
        <f t="shared" ref="AF4:AF7" si="3">IF(ISERROR(S4*AE4),"",S4*AE4)</f>
        <v>2.54</v>
      </c>
      <c r="AG4" s="38">
        <f t="shared" ref="AG4:AG7" si="4">IF(ISERROR(S4+AC4+AF4),"",S4+AC4+AF4)</f>
        <v>13.23</v>
      </c>
      <c r="AH4" s="39">
        <v>0.1</v>
      </c>
      <c r="AI4" s="38">
        <f t="shared" ref="AI4:AI7" si="5">IF(ISERROR(AT4*AH4),"",AT4*AH4)</f>
        <v>2.5</v>
      </c>
      <c r="AJ4" s="39">
        <v>0.1</v>
      </c>
      <c r="AK4" s="38">
        <f t="shared" ref="AK4:AK7" si="6">IF(ISERROR(AT4*AJ4),"",AT4*AJ4)</f>
        <v>2.5</v>
      </c>
      <c r="AL4" s="39">
        <v>0.1</v>
      </c>
      <c r="AM4" s="38">
        <f t="shared" ref="AM4:AM7" si="7">IF(ISERROR(AT4*AL4),"",AT4*AL4)</f>
        <v>2.5</v>
      </c>
      <c r="AN4" s="38">
        <f t="shared" ref="AN4:AN7" si="8">IF((AU4-AT4)&lt;1.5,1.5-(AU4-AT4),0)</f>
        <v>0.25</v>
      </c>
      <c r="AO4" s="39">
        <v>8.43E-2</v>
      </c>
      <c r="AP4" s="38">
        <f t="shared" ref="AP4:AP7" si="9">IF(ISERROR(AT4*AO4),"",AT4*AO4)</f>
        <v>2.11</v>
      </c>
      <c r="AQ4" s="38">
        <f t="shared" ref="AQ4:AQ7" si="10">IF(ISERROR(AI4+AK4+AM4+AN4+AP4),"",AI4+AK4+AM4+AN4+AP4)</f>
        <v>9.86</v>
      </c>
      <c r="AR4" s="38">
        <f t="shared" ref="AR4:AR7" si="11">IF(ISERROR(AG4+AQ4),"",AG4+AQ4)</f>
        <v>23.09</v>
      </c>
      <c r="AS4" s="40">
        <f t="shared" ref="AS4:AS7" si="12">IF(ISERROR((AT4-AR4)/AT4),"",(AT4-AR4)/AT4)</f>
        <v>7.6399999999999996E-2</v>
      </c>
      <c r="AT4" s="41">
        <v>25</v>
      </c>
      <c r="AU4" s="38">
        <v>26.25</v>
      </c>
      <c r="AV4" s="41">
        <v>49.99</v>
      </c>
      <c r="AW4" s="40">
        <f t="shared" ref="AW4:AW7" si="13">IF(ISERROR((AV4-AU4)/AV4),"",(AV4-AU4)/AV4)</f>
        <v>0.47489999999999999</v>
      </c>
      <c r="AX4" s="42"/>
    </row>
    <row r="5" spans="1:50" ht="14.45" customHeight="1" x14ac:dyDescent="0.25">
      <c r="A5" s="31">
        <v>6</v>
      </c>
      <c r="B5" s="32"/>
      <c r="C5" s="32"/>
      <c r="D5" s="32" t="s">
        <v>4</v>
      </c>
      <c r="E5" s="32"/>
      <c r="F5" s="49" t="s">
        <v>61</v>
      </c>
      <c r="G5" s="49" t="s">
        <v>60</v>
      </c>
      <c r="H5" s="49" t="s">
        <v>59</v>
      </c>
      <c r="I5" s="49" t="s">
        <v>59</v>
      </c>
      <c r="J5" s="49" t="s">
        <v>68</v>
      </c>
      <c r="K5" s="49" t="s">
        <v>69</v>
      </c>
      <c r="L5" s="32" t="s">
        <v>6</v>
      </c>
      <c r="M5" s="49" t="s">
        <v>62</v>
      </c>
      <c r="N5" s="49" t="s">
        <v>64</v>
      </c>
      <c r="O5" s="32"/>
      <c r="P5" s="32"/>
      <c r="Q5" s="32"/>
      <c r="R5" s="33">
        <v>9</v>
      </c>
      <c r="S5" s="34">
        <v>9.76</v>
      </c>
      <c r="T5" s="32" t="s">
        <v>3</v>
      </c>
      <c r="U5" s="45">
        <v>47</v>
      </c>
      <c r="V5" s="45">
        <v>24.1</v>
      </c>
      <c r="W5" s="45">
        <v>36.799999999999997</v>
      </c>
      <c r="X5" s="35"/>
      <c r="Y5" s="36">
        <v>2</v>
      </c>
      <c r="Z5" s="50">
        <f t="shared" si="0"/>
        <v>4.1682999999999998E-2</v>
      </c>
      <c r="AA5" s="37">
        <f t="shared" si="1"/>
        <v>3215</v>
      </c>
      <c r="AB5" s="32">
        <v>3000</v>
      </c>
      <c r="AC5" s="38">
        <f t="shared" si="2"/>
        <v>0.93</v>
      </c>
      <c r="AD5" s="32" t="s">
        <v>67</v>
      </c>
      <c r="AE5" s="39">
        <v>0.26</v>
      </c>
      <c r="AF5" s="38">
        <f t="shared" si="3"/>
        <v>2.54</v>
      </c>
      <c r="AG5" s="38">
        <f t="shared" si="4"/>
        <v>13.23</v>
      </c>
      <c r="AH5" s="39">
        <v>0.1</v>
      </c>
      <c r="AI5" s="38">
        <f t="shared" si="5"/>
        <v>2.5</v>
      </c>
      <c r="AJ5" s="39">
        <v>0.1</v>
      </c>
      <c r="AK5" s="38">
        <f t="shared" si="6"/>
        <v>2.5</v>
      </c>
      <c r="AL5" s="39">
        <v>0.1</v>
      </c>
      <c r="AM5" s="38">
        <f t="shared" si="7"/>
        <v>2.5</v>
      </c>
      <c r="AN5" s="38">
        <f t="shared" si="8"/>
        <v>0.25</v>
      </c>
      <c r="AO5" s="39">
        <v>8.43E-2</v>
      </c>
      <c r="AP5" s="38">
        <f t="shared" si="9"/>
        <v>2.11</v>
      </c>
      <c r="AQ5" s="38">
        <f t="shared" si="10"/>
        <v>9.86</v>
      </c>
      <c r="AR5" s="38">
        <f t="shared" si="11"/>
        <v>23.09</v>
      </c>
      <c r="AS5" s="40">
        <f t="shared" si="12"/>
        <v>7.6399999999999996E-2</v>
      </c>
      <c r="AT5" s="41">
        <v>25</v>
      </c>
      <c r="AU5" s="38">
        <v>26.25</v>
      </c>
      <c r="AV5" s="41">
        <v>49.99</v>
      </c>
      <c r="AW5" s="40">
        <f t="shared" si="13"/>
        <v>0.47489999999999999</v>
      </c>
      <c r="AX5" s="42"/>
    </row>
    <row r="6" spans="1:50" ht="14.45" customHeight="1" x14ac:dyDescent="0.25">
      <c r="A6" s="31">
        <v>7</v>
      </c>
      <c r="B6" s="32"/>
      <c r="C6" s="32"/>
      <c r="D6" s="32" t="s">
        <v>4</v>
      </c>
      <c r="E6" s="32"/>
      <c r="F6" s="49" t="s">
        <v>61</v>
      </c>
      <c r="G6" s="49" t="s">
        <v>60</v>
      </c>
      <c r="H6" s="49" t="s">
        <v>59</v>
      </c>
      <c r="I6" s="49" t="s">
        <v>59</v>
      </c>
      <c r="J6" s="49" t="s">
        <v>68</v>
      </c>
      <c r="K6" s="49" t="s">
        <v>69</v>
      </c>
      <c r="L6" s="32" t="s">
        <v>6</v>
      </c>
      <c r="M6" s="49" t="s">
        <v>62</v>
      </c>
      <c r="N6" s="49" t="s">
        <v>65</v>
      </c>
      <c r="O6" s="32"/>
      <c r="P6" s="32"/>
      <c r="Q6" s="32"/>
      <c r="R6" s="33">
        <v>9</v>
      </c>
      <c r="S6" s="34">
        <v>9.76</v>
      </c>
      <c r="T6" s="32" t="s">
        <v>3</v>
      </c>
      <c r="U6" s="45">
        <v>47</v>
      </c>
      <c r="V6" s="45">
        <v>24.1</v>
      </c>
      <c r="W6" s="45">
        <v>36.799999999999997</v>
      </c>
      <c r="X6" s="35"/>
      <c r="Y6" s="36">
        <v>2</v>
      </c>
      <c r="Z6" s="50">
        <f t="shared" si="0"/>
        <v>4.1682999999999998E-2</v>
      </c>
      <c r="AA6" s="37">
        <f t="shared" si="1"/>
        <v>3215</v>
      </c>
      <c r="AB6" s="32">
        <v>3000</v>
      </c>
      <c r="AC6" s="38">
        <f t="shared" si="2"/>
        <v>0.93</v>
      </c>
      <c r="AD6" s="32" t="s">
        <v>67</v>
      </c>
      <c r="AE6" s="39">
        <v>0.26</v>
      </c>
      <c r="AF6" s="38">
        <f t="shared" si="3"/>
        <v>2.54</v>
      </c>
      <c r="AG6" s="38">
        <f t="shared" si="4"/>
        <v>13.23</v>
      </c>
      <c r="AH6" s="39">
        <v>0.1</v>
      </c>
      <c r="AI6" s="38">
        <f t="shared" si="5"/>
        <v>2.5</v>
      </c>
      <c r="AJ6" s="39">
        <v>0.1</v>
      </c>
      <c r="AK6" s="38">
        <f t="shared" si="6"/>
        <v>2.5</v>
      </c>
      <c r="AL6" s="39">
        <v>0.1</v>
      </c>
      <c r="AM6" s="38">
        <f t="shared" si="7"/>
        <v>2.5</v>
      </c>
      <c r="AN6" s="38">
        <f t="shared" si="8"/>
        <v>0.25</v>
      </c>
      <c r="AO6" s="39">
        <v>8.43E-2</v>
      </c>
      <c r="AP6" s="38">
        <f t="shared" si="9"/>
        <v>2.11</v>
      </c>
      <c r="AQ6" s="38">
        <f t="shared" si="10"/>
        <v>9.86</v>
      </c>
      <c r="AR6" s="38">
        <f t="shared" si="11"/>
        <v>23.09</v>
      </c>
      <c r="AS6" s="40">
        <f t="shared" si="12"/>
        <v>7.6399999999999996E-2</v>
      </c>
      <c r="AT6" s="41">
        <v>25</v>
      </c>
      <c r="AU6" s="38">
        <v>26.25</v>
      </c>
      <c r="AV6" s="41">
        <v>49.99</v>
      </c>
      <c r="AW6" s="40">
        <f t="shared" si="13"/>
        <v>0.47489999999999999</v>
      </c>
      <c r="AX6" s="42"/>
    </row>
    <row r="7" spans="1:50" ht="14.45" customHeight="1" x14ac:dyDescent="0.25">
      <c r="A7" s="31">
        <v>8</v>
      </c>
      <c r="B7" s="32"/>
      <c r="C7" s="32"/>
      <c r="D7" s="32" t="s">
        <v>4</v>
      </c>
      <c r="E7" s="32"/>
      <c r="F7" s="49" t="s">
        <v>61</v>
      </c>
      <c r="G7" s="49" t="s">
        <v>60</v>
      </c>
      <c r="H7" s="49" t="s">
        <v>59</v>
      </c>
      <c r="I7" s="49" t="s">
        <v>59</v>
      </c>
      <c r="J7" s="49" t="s">
        <v>68</v>
      </c>
      <c r="K7" s="49" t="s">
        <v>69</v>
      </c>
      <c r="L7" s="32" t="s">
        <v>6</v>
      </c>
      <c r="M7" s="49" t="s">
        <v>62</v>
      </c>
      <c r="N7" s="49" t="s">
        <v>66</v>
      </c>
      <c r="O7" s="32"/>
      <c r="P7" s="32"/>
      <c r="Q7" s="32"/>
      <c r="R7" s="33">
        <v>9</v>
      </c>
      <c r="S7" s="34">
        <v>9.76</v>
      </c>
      <c r="T7" s="32" t="s">
        <v>3</v>
      </c>
      <c r="U7" s="45">
        <v>47</v>
      </c>
      <c r="V7" s="45">
        <v>24.1</v>
      </c>
      <c r="W7" s="45">
        <v>36.799999999999997</v>
      </c>
      <c r="X7" s="35"/>
      <c r="Y7" s="36">
        <v>2</v>
      </c>
      <c r="Z7" s="50">
        <f t="shared" si="0"/>
        <v>4.1682999999999998E-2</v>
      </c>
      <c r="AA7" s="37">
        <f t="shared" si="1"/>
        <v>3215</v>
      </c>
      <c r="AB7" s="32">
        <v>3000</v>
      </c>
      <c r="AC7" s="38">
        <f t="shared" si="2"/>
        <v>0.93</v>
      </c>
      <c r="AD7" s="32" t="s">
        <v>67</v>
      </c>
      <c r="AE7" s="39">
        <v>0.26</v>
      </c>
      <c r="AF7" s="38">
        <f t="shared" si="3"/>
        <v>2.54</v>
      </c>
      <c r="AG7" s="38">
        <f t="shared" si="4"/>
        <v>13.23</v>
      </c>
      <c r="AH7" s="39">
        <v>0.1</v>
      </c>
      <c r="AI7" s="38">
        <f t="shared" si="5"/>
        <v>2.5</v>
      </c>
      <c r="AJ7" s="39">
        <v>0.1</v>
      </c>
      <c r="AK7" s="38">
        <f t="shared" si="6"/>
        <v>2.5</v>
      </c>
      <c r="AL7" s="39">
        <v>0.1</v>
      </c>
      <c r="AM7" s="38">
        <f t="shared" si="7"/>
        <v>2.5</v>
      </c>
      <c r="AN7" s="38">
        <f t="shared" si="8"/>
        <v>0.25</v>
      </c>
      <c r="AO7" s="39">
        <v>8.43E-2</v>
      </c>
      <c r="AP7" s="38">
        <f t="shared" si="9"/>
        <v>2.11</v>
      </c>
      <c r="AQ7" s="38">
        <f t="shared" si="10"/>
        <v>9.86</v>
      </c>
      <c r="AR7" s="38">
        <f t="shared" si="11"/>
        <v>23.09</v>
      </c>
      <c r="AS7" s="40">
        <f t="shared" si="12"/>
        <v>7.6399999999999996E-2</v>
      </c>
      <c r="AT7" s="41">
        <v>25</v>
      </c>
      <c r="AU7" s="38">
        <v>26.25</v>
      </c>
      <c r="AV7" s="41">
        <v>49.99</v>
      </c>
      <c r="AW7" s="40">
        <f t="shared" si="13"/>
        <v>0.47489999999999999</v>
      </c>
      <c r="AX7" s="42"/>
    </row>
  </sheetData>
  <sheetProtection insertRows="0" deleteRows="0" sort="0"/>
  <protectedRanges>
    <protectedRange sqref="AT3 AO3 A8:J226 A4:E7 G4:I7 L4:AX226" name="Range1"/>
    <protectedRange sqref="K8:K237" name="Range1_1"/>
    <protectedRange sqref="F4:F7" name="Range1_5"/>
    <protectedRange sqref="J4:K7" name="Range1_3"/>
  </protectedRanges>
  <mergeCells count="5">
    <mergeCell ref="R2:S2"/>
    <mergeCell ref="T2:AC2"/>
    <mergeCell ref="AD2:AF2"/>
    <mergeCell ref="AH2:AQ2"/>
    <mergeCell ref="AR2:AW2"/>
  </mergeCell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282F771-F39E-462F-B199-73527ACC5556}">
          <x14:formula1>
            <xm:f>#REF!</xm:f>
          </x14:formula1>
          <xm:sqref>D4:D7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L4:L7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T4:T7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E4:E7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2025-08-29T05:22:02Z</dcterms:modified>
</cp:coreProperties>
</file>