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AC10" i="1" s="1"/>
  <c r="AE10" i="1" s="1"/>
  <c r="S10" i="1"/>
  <c r="AH10" i="1" s="1"/>
  <c r="AH9" i="1"/>
  <c r="AB9" i="1"/>
  <c r="AC9" i="1" s="1"/>
  <c r="AE9" i="1" s="1"/>
  <c r="S9" i="1"/>
  <c r="AB8" i="1"/>
  <c r="AC8" i="1" s="1"/>
  <c r="AE8" i="1" s="1"/>
  <c r="S8" i="1"/>
  <c r="T8" i="1" s="1"/>
  <c r="AB7" i="1"/>
  <c r="AC7" i="1" s="1"/>
  <c r="AE7" i="1" s="1"/>
  <c r="S7" i="1"/>
  <c r="AH7" i="1" s="1"/>
  <c r="AB6" i="1"/>
  <c r="AC6" i="1" s="1"/>
  <c r="AE6" i="1" s="1"/>
  <c r="S6" i="1"/>
  <c r="AH6" i="1" s="1"/>
  <c r="AB5" i="1"/>
  <c r="AC5" i="1" s="1"/>
  <c r="AE5" i="1" s="1"/>
  <c r="S5" i="1"/>
  <c r="T5" i="1" s="1"/>
  <c r="AB4" i="1"/>
  <c r="AC4" i="1" s="1"/>
  <c r="AE4" i="1" s="1"/>
  <c r="S4" i="1"/>
  <c r="AH4" i="1" s="1"/>
  <c r="AB3" i="1"/>
  <c r="AC3" i="1" s="1"/>
  <c r="AE3" i="1" s="1"/>
  <c r="S3" i="1"/>
  <c r="AB2" i="1"/>
  <c r="AC2" i="1" s="1"/>
  <c r="AE2" i="1" s="1"/>
  <c r="S2" i="1"/>
  <c r="AH2" i="1" s="1"/>
  <c r="AH5" i="1" l="1"/>
  <c r="AI9" i="1"/>
  <c r="AW9" i="1" s="1"/>
  <c r="AI5" i="1"/>
  <c r="T4" i="1"/>
  <c r="AI4" i="1" s="1"/>
  <c r="AH8" i="1"/>
  <c r="AI8" i="1" s="1"/>
  <c r="AH3" i="1"/>
  <c r="AI3" i="1" s="1"/>
  <c r="T7" i="1"/>
  <c r="AI7" i="1" s="1"/>
  <c r="T2" i="1"/>
  <c r="AI2" i="1" s="1"/>
  <c r="AI6" i="1"/>
  <c r="T10" i="1"/>
  <c r="AI10" i="1" s="1"/>
  <c r="AW8" i="1" l="1"/>
  <c r="AW3" i="1"/>
  <c r="AW5" i="1"/>
  <c r="AW4" i="1"/>
  <c r="AW10" i="1"/>
  <c r="AW6" i="1"/>
  <c r="AM9" i="1"/>
  <c r="AS9" i="1"/>
  <c r="AO9" i="1"/>
  <c r="AK9" i="1"/>
  <c r="AW2" i="1"/>
  <c r="AW7" i="1"/>
  <c r="AT9" i="1" l="1"/>
  <c r="AU9" i="1" s="1"/>
  <c r="AV9" i="1" s="1"/>
  <c r="AO6" i="1"/>
  <c r="AS6" i="1"/>
  <c r="AM6" i="1"/>
  <c r="AK6" i="1"/>
  <c r="AK4" i="1"/>
  <c r="AS4" i="1"/>
  <c r="AO4" i="1"/>
  <c r="AM4" i="1"/>
  <c r="AS3" i="1"/>
  <c r="AO3" i="1"/>
  <c r="AK3" i="1"/>
  <c r="AM3" i="1"/>
  <c r="AS7" i="1"/>
  <c r="AM7" i="1"/>
  <c r="AO7" i="1"/>
  <c r="AK7" i="1"/>
  <c r="AO2" i="1"/>
  <c r="AM2" i="1"/>
  <c r="AS2" i="1"/>
  <c r="AK2" i="1"/>
  <c r="AM5" i="1"/>
  <c r="AS5" i="1"/>
  <c r="AO5" i="1"/>
  <c r="AK5" i="1"/>
  <c r="AO10" i="1"/>
  <c r="AK10" i="1"/>
  <c r="AM10" i="1"/>
  <c r="AS10" i="1"/>
  <c r="AK8" i="1"/>
  <c r="AM8" i="1"/>
  <c r="AS8" i="1"/>
  <c r="AO8" i="1"/>
  <c r="AT7" i="1" l="1"/>
  <c r="AU7" i="1" s="1"/>
  <c r="AV7" i="1" s="1"/>
  <c r="AT8" i="1"/>
  <c r="AU8" i="1" s="1"/>
  <c r="AV8" i="1" s="1"/>
  <c r="AT5" i="1"/>
  <c r="AU5" i="1" s="1"/>
  <c r="AV5" i="1" s="1"/>
  <c r="AT4" i="1"/>
  <c r="AU4" i="1" s="1"/>
  <c r="AV4" i="1" s="1"/>
  <c r="AT10" i="1"/>
  <c r="AU10" i="1" s="1"/>
  <c r="AV10" i="1" s="1"/>
  <c r="AT2" i="1"/>
  <c r="AU2" i="1" s="1"/>
  <c r="AV2" i="1" s="1"/>
  <c r="AT3" i="1"/>
  <c r="AU3" i="1" s="1"/>
  <c r="AV3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<sst xmlns="http://schemas.openxmlformats.org/spreadsheetml/2006/main" count="179" uniqueCount="85">
  <si>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</si>
  <si>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</si>
  <si>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</si>
  <si>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</si>
  <si>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</si>
  <si>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</si>
  <si>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</si>
  <si>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</si>
  <si>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</si>
  <si>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</si>
  <si>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</si>
  <si>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</si>
  <si>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</si>
  <si>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</si>
  <si>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</si>
  <si>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</si>
  <si>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</si>
  <si>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</si>
  <si>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</si>
  <si>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</si>
  <si>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</si>
  <si>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</si>
  <si>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</si>
  <si>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</si>
  <si>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</si>
  <si>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</si>
  <si>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</si>
  <si>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</si>
  <si>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</si>
  <si>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</si>
  <si>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</si>
  <si>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</si>
  <si>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</si>
  <si>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</si>
  <si>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</si>
  <si>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</si>
  <si>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</si>
  <si>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</si>
  <si>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</si>
  <si>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</si>
  <si>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</si>
  <si>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</si>
  <si>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</si>
  <si>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</si>
  <si>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</si>
  <si>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</si>
  <si>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</si>
  <si>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</si>
  <si>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</si>
  <si>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</si>
  <si>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</si>
  <si>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</si>
  <si>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</si>
  <si>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04CX0158P</t>
    <phoneticPr fontId="9" type="noConversion"/>
  </si>
  <si>
    <t>Regency Heights</t>
  </si>
  <si>
    <t>COMFORTER (SET)</t>
  </si>
  <si>
    <t>Raina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</si>
  <si>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</si>
  <si>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</si>
  <si>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</si>
  <si>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</si>
  <si>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>Twin/Twin XL: 68"W x 90"L/20"W x 26"L +1"D/12"W x16"L</t>
    <phoneticPr fontId="9" type="noConversion"/>
  </si>
  <si>
    <t>Aqua/Silver</t>
  </si>
  <si>
    <t>RH10-0414</t>
  </si>
  <si>
    <t>Piece</t>
  </si>
  <si>
    <t>Compressed/Knocked Down</t>
  </si>
  <si>
    <t>9404.40.9022</t>
    <phoneticPr fontId="9" type="noConversion"/>
  </si>
  <si>
    <t>4pcs Comforter Set</t>
    <phoneticPr fontId="9" type="noConversion"/>
  </si>
  <si>
    <t>Full/Queen: 90"W x 90"L/20"W x 26"L + 1"D(2)/12"W x 16"L</t>
    <phoneticPr fontId="9" type="noConversion"/>
  </si>
  <si>
    <t>RH10-0415</t>
  </si>
  <si>
    <t>9404.40.9022</t>
    <phoneticPr fontId="9" type="noConversion"/>
  </si>
  <si>
    <t>Face/Back:100% polyester;Filling: 100% polyester</t>
    <phoneticPr fontId="9" type="noConversion"/>
  </si>
  <si>
    <t xml:space="preserve">King/Cal King: 104"W x 90"L/20"W x 36L + 1"D(2)/12"W x 16"L </t>
    <phoneticPr fontId="9" type="noConversion"/>
  </si>
  <si>
    <t>RH10-0416</t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</si>
  <si>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</si>
  <si>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Black/Gold</t>
  </si>
  <si>
    <t>RH10-0417</t>
  </si>
  <si>
    <t>RH10-0418</t>
  </si>
  <si>
    <t>RH10-0419</t>
  </si>
  <si>
    <t>Green/Gold</t>
  </si>
  <si>
    <t>RH10-0420</t>
  </si>
  <si>
    <t>Full/Queen: 90"W x 90"L/20"W x 26"L + 1"D(2)/12"W x 16"L</t>
    <phoneticPr fontId="9" type="noConversion"/>
  </si>
  <si>
    <t>RH10-0421</t>
  </si>
  <si>
    <t>Raina</t>
    <phoneticPr fontId="9" type="noConversion"/>
  </si>
  <si>
    <t>RH10-0422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</si>
</sst>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0" borderId="1" xfId="1" applyBorder="1" applyAlignment="1">
      <alignment horizontal="center" wrapText="1"/>
    </xf>
    <xf numFmtId="176" fontId="3" fillId="0" borderId="1" xfId="1" applyFon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aina%204pcs%20comforter%20set%20Commitment%208.2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K1" workbookViewId="0">
      <selection activeCell="T10" sqref="T10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3" customHeight="1" x14ac:dyDescent="0.25">
      <c r="A2" s="36">
        <v>1</v>
      </c>
      <c r="B2" s="37"/>
      <c r="C2" s="37" t="s">
        <v>53</v>
      </c>
      <c r="D2" s="37" t="s">
        <v>54</v>
      </c>
      <c r="E2" s="37"/>
      <c r="F2" s="37" t="s">
        <v>55</v>
      </c>
      <c r="G2" s="38" t="s">
        <v>56</v>
      </c>
      <c r="H2" s="37" t="s">
        <v>57</v>
      </c>
      <c r="I2" s="37" t="s">
        <v>58</v>
      </c>
      <c r="J2" s="37" t="s">
        <v>59</v>
      </c>
      <c r="K2" s="39" t="s">
        <v>60</v>
      </c>
      <c r="L2" s="37" t="s">
        <v>61</v>
      </c>
      <c r="M2" s="37" t="s">
        <v>62</v>
      </c>
      <c r="N2" s="40" t="s">
        <v>63</v>
      </c>
      <c r="O2" s="41"/>
      <c r="P2" s="37" t="s">
        <v>64</v>
      </c>
      <c r="Q2" s="37">
        <v>72</v>
      </c>
      <c r="R2" s="42">
        <v>8</v>
      </c>
      <c r="S2" s="43">
        <f>IF(ISERROR(Q2/R2),"",Q2/R2)</f>
        <v>9</v>
      </c>
      <c r="T2" s="43">
        <f>S2</f>
        <v>9</v>
      </c>
      <c r="U2" s="44"/>
      <c r="V2" s="37" t="s">
        <v>65</v>
      </c>
      <c r="W2" s="45">
        <v>42</v>
      </c>
      <c r="X2" s="45">
        <v>31</v>
      </c>
      <c r="Y2" s="45">
        <v>41</v>
      </c>
      <c r="Z2" s="42">
        <v>6</v>
      </c>
      <c r="AA2" s="46">
        <v>3</v>
      </c>
      <c r="AB2" s="47">
        <f>IF(W2="","",W2*X2*Y2/1000000)</f>
        <v>5.3381999999999999E-2</v>
      </c>
      <c r="AC2" s="48">
        <f>IF(AA2="","",65/AB2*AA2)</f>
        <v>3652.916713498932</v>
      </c>
      <c r="AD2" s="49">
        <v>4000</v>
      </c>
      <c r="AE2" s="50">
        <f>IF(ISERROR(AD2/AC2),"",AD2/AC2)</f>
        <v>1.0950153846153847</v>
      </c>
      <c r="AF2" s="37" t="s">
        <v>66</v>
      </c>
      <c r="AG2" s="51">
        <v>0.42799999999999999</v>
      </c>
      <c r="AH2" s="50">
        <f>IF(ISERROR(S2*AG2),"",S2*AG2)</f>
        <v>3.8519999999999999</v>
      </c>
      <c r="AI2" s="50">
        <f>IF(ISERROR(T2+AE2+AH2),"",T2+AE2+AH2)</f>
        <v>13.947015384615385</v>
      </c>
      <c r="AJ2" s="51">
        <v>0</v>
      </c>
      <c r="AK2" s="50">
        <f t="shared" ref="AK2:AK10" si="0">IF(ISERROR(AW2*AJ2),"",AW2*AJ2)</f>
        <v>0</v>
      </c>
      <c r="AL2" s="51">
        <v>0</v>
      </c>
      <c r="AM2" s="50">
        <f t="shared" ref="AM2:AM10" si="1">IF(ISERROR(AW2*AL2),"",AW2*AL2)</f>
        <v>0</v>
      </c>
      <c r="AN2" s="51">
        <v>0</v>
      </c>
      <c r="AO2" s="50">
        <f t="shared" ref="AO2:AO10" si="2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10" si="3">IF(ISERROR(AK2+AM2+AO2+AP2+AS2),"",AK2+AM2+AO2+AP2+AS2)</f>
        <v>0</v>
      </c>
      <c r="AU2" s="52">
        <f>AI2+AT2</f>
        <v>13.947015384615385</v>
      </c>
      <c r="AV2" s="53">
        <f>IF(ISERROR((AW2-AU2)/AW2),"",(AW2-AU2)/AW2)</f>
        <v>0</v>
      </c>
      <c r="AW2" s="52">
        <f>AI2</f>
        <v>13.947015384615385</v>
      </c>
      <c r="AX2" s="50"/>
      <c r="AY2" s="54"/>
      <c r="AZ2" s="51"/>
      <c r="BA2" s="46">
        <v>69</v>
      </c>
    </row>
    <row r="3" spans="1:53" ht="63" customHeight="1" x14ac:dyDescent="0.25">
      <c r="A3" s="36">
        <v>2</v>
      </c>
      <c r="B3" s="37"/>
      <c r="C3" s="37" t="s">
        <v>53</v>
      </c>
      <c r="D3" s="37" t="s">
        <v>54</v>
      </c>
      <c r="E3" s="37"/>
      <c r="F3" s="37" t="s">
        <v>55</v>
      </c>
      <c r="G3" s="38" t="s">
        <v>56</v>
      </c>
      <c r="H3" s="37" t="s">
        <v>57</v>
      </c>
      <c r="I3" s="37" t="s">
        <v>67</v>
      </c>
      <c r="J3" s="37" t="s">
        <v>59</v>
      </c>
      <c r="K3" s="39" t="s">
        <v>60</v>
      </c>
      <c r="L3" s="37" t="s">
        <v>68</v>
      </c>
      <c r="M3" s="37" t="s">
        <v>62</v>
      </c>
      <c r="N3" s="40" t="s">
        <v>69</v>
      </c>
      <c r="O3" s="41"/>
      <c r="P3" s="37" t="s">
        <v>64</v>
      </c>
      <c r="Q3" s="37">
        <v>88.9</v>
      </c>
      <c r="R3" s="42">
        <v>8</v>
      </c>
      <c r="S3" s="43">
        <f t="shared" ref="S3:S10" si="4">IF(ISERROR(Q3/R3),"",Q3/R3)</f>
        <v>11.112500000000001</v>
      </c>
      <c r="T3" s="43">
        <v>11.11</v>
      </c>
      <c r="U3" s="44"/>
      <c r="V3" s="37" t="s">
        <v>65</v>
      </c>
      <c r="W3" s="45">
        <v>42</v>
      </c>
      <c r="X3" s="45">
        <v>31</v>
      </c>
      <c r="Y3" s="45">
        <v>50</v>
      </c>
      <c r="Z3" s="42">
        <v>6</v>
      </c>
      <c r="AA3" s="46">
        <v>3</v>
      </c>
      <c r="AB3" s="47">
        <f t="shared" ref="AB3:AB10" si="5">IF(W3="","",W3*X3*Y3/1000000)</f>
        <v>6.5100000000000005E-2</v>
      </c>
      <c r="AC3" s="48">
        <f t="shared" ref="AC3:AC10" si="6">IF(AA3="","",65/AB3*AA3)</f>
        <v>2995.3917050691243</v>
      </c>
      <c r="AD3" s="49">
        <v>4000</v>
      </c>
      <c r="AE3" s="50">
        <f t="shared" ref="AE3:AE10" si="7">IF(ISERROR(AD3/AC3),"",AD3/AC3)</f>
        <v>1.3353846153846154</v>
      </c>
      <c r="AF3" s="37" t="s">
        <v>70</v>
      </c>
      <c r="AG3" s="51">
        <v>0.42799999999999999</v>
      </c>
      <c r="AH3" s="50">
        <f t="shared" ref="AH3:AH10" si="8">IF(ISERROR(S3*AG3),"",S3*AG3)</f>
        <v>4.7561499999999999</v>
      </c>
      <c r="AI3" s="50">
        <f>IF(ISERROR(T3+AE3+AH3),"",T3+AE3+AH3)</f>
        <v>17.201534615384617</v>
      </c>
      <c r="AJ3" s="51">
        <v>0</v>
      </c>
      <c r="AK3" s="50">
        <f t="shared" si="0"/>
        <v>0</v>
      </c>
      <c r="AL3" s="51">
        <v>0</v>
      </c>
      <c r="AM3" s="50">
        <f t="shared" si="1"/>
        <v>0</v>
      </c>
      <c r="AN3" s="51">
        <v>0</v>
      </c>
      <c r="AO3" s="50">
        <f t="shared" si="2"/>
        <v>0</v>
      </c>
      <c r="AP3" s="50">
        <v>0</v>
      </c>
      <c r="AQ3" s="49">
        <v>0</v>
      </c>
      <c r="AR3" s="51">
        <v>0</v>
      </c>
      <c r="AS3" s="50">
        <f t="shared" ref="AS3:AS10" si="9">IF(ISERROR(AW3*AR3),"",AW3*AR3)</f>
        <v>0</v>
      </c>
      <c r="AT3" s="50">
        <f t="shared" si="3"/>
        <v>0</v>
      </c>
      <c r="AU3" s="52">
        <f t="shared" ref="AU3:AU4" si="10">IF(ISERROR(AI3+AT3),"",AI3+AT3)</f>
        <v>17.201534615384617</v>
      </c>
      <c r="AV3" s="53">
        <f t="shared" ref="AV3:AV4" si="11">IF(ISERROR((AW3-AU3)/AW3),"",(AW3-AU3)/AW3)</f>
        <v>0</v>
      </c>
      <c r="AW3" s="52">
        <f t="shared" ref="AW3:AW4" si="12">AI3</f>
        <v>17.201534615384617</v>
      </c>
      <c r="AX3" s="50"/>
      <c r="AY3" s="54"/>
      <c r="AZ3" s="51"/>
      <c r="BA3" s="46">
        <v>402</v>
      </c>
    </row>
    <row r="4" spans="1:53" ht="63" customHeight="1" x14ac:dyDescent="0.25">
      <c r="A4" s="36">
        <v>3</v>
      </c>
      <c r="B4" s="37"/>
      <c r="C4" s="37" t="s">
        <v>53</v>
      </c>
      <c r="D4" s="37" t="s">
        <v>54</v>
      </c>
      <c r="E4" s="37"/>
      <c r="F4" s="37" t="s">
        <v>55</v>
      </c>
      <c r="G4" s="38" t="s">
        <v>56</v>
      </c>
      <c r="H4" s="37" t="s">
        <v>57</v>
      </c>
      <c r="I4" s="37" t="s">
        <v>67</v>
      </c>
      <c r="J4" s="37" t="s">
        <v>59</v>
      </c>
      <c r="K4" s="39" t="s">
        <v>71</v>
      </c>
      <c r="L4" s="37" t="s">
        <v>72</v>
      </c>
      <c r="M4" s="37" t="s">
        <v>62</v>
      </c>
      <c r="N4" s="40" t="s">
        <v>73</v>
      </c>
      <c r="O4" s="41"/>
      <c r="P4" s="37" t="s">
        <v>64</v>
      </c>
      <c r="Q4" s="37">
        <v>98.4</v>
      </c>
      <c r="R4" s="42">
        <v>8</v>
      </c>
      <c r="S4" s="43">
        <f t="shared" si="4"/>
        <v>12.3</v>
      </c>
      <c r="T4" s="43">
        <f t="shared" ref="T3:T10" si="13">S4</f>
        <v>12.3</v>
      </c>
      <c r="U4" s="44"/>
      <c r="V4" s="37" t="s">
        <v>65</v>
      </c>
      <c r="W4" s="45">
        <v>42</v>
      </c>
      <c r="X4" s="45">
        <v>31</v>
      </c>
      <c r="Y4" s="45">
        <v>56</v>
      </c>
      <c r="Z4" s="42">
        <v>6</v>
      </c>
      <c r="AA4" s="46">
        <v>3</v>
      </c>
      <c r="AB4" s="47">
        <f t="shared" si="5"/>
        <v>7.2912000000000005E-2</v>
      </c>
      <c r="AC4" s="48">
        <f t="shared" si="6"/>
        <v>2674.4568795260038</v>
      </c>
      <c r="AD4" s="49">
        <v>4000</v>
      </c>
      <c r="AE4" s="50">
        <f t="shared" si="7"/>
        <v>1.4956307692307693</v>
      </c>
      <c r="AF4" s="37" t="s">
        <v>66</v>
      </c>
      <c r="AG4" s="51">
        <v>0.42799999999999999</v>
      </c>
      <c r="AH4" s="50">
        <f t="shared" si="8"/>
        <v>5.2644000000000002</v>
      </c>
      <c r="AI4" s="50">
        <f>IF(ISERROR(T4+AE4+AH4),"",T4+AE4+AH4)</f>
        <v>19.060030769230771</v>
      </c>
      <c r="AJ4" s="51">
        <v>0</v>
      </c>
      <c r="AK4" s="50">
        <f t="shared" si="0"/>
        <v>0</v>
      </c>
      <c r="AL4" s="51">
        <v>0</v>
      </c>
      <c r="AM4" s="50">
        <f t="shared" si="1"/>
        <v>0</v>
      </c>
      <c r="AN4" s="51">
        <v>0</v>
      </c>
      <c r="AO4" s="50">
        <f t="shared" si="2"/>
        <v>0</v>
      </c>
      <c r="AP4" s="50">
        <v>0</v>
      </c>
      <c r="AQ4" s="49">
        <v>0</v>
      </c>
      <c r="AR4" s="51">
        <v>0</v>
      </c>
      <c r="AS4" s="50">
        <f t="shared" si="9"/>
        <v>0</v>
      </c>
      <c r="AT4" s="50">
        <f t="shared" si="3"/>
        <v>0</v>
      </c>
      <c r="AU4" s="52">
        <f t="shared" si="10"/>
        <v>19.060030769230771</v>
      </c>
      <c r="AV4" s="53">
        <f t="shared" si="11"/>
        <v>0</v>
      </c>
      <c r="AW4" s="52">
        <f t="shared" si="12"/>
        <v>19.060030769230771</v>
      </c>
      <c r="AX4" s="50"/>
      <c r="AY4" s="54"/>
      <c r="AZ4" s="51"/>
      <c r="BA4" s="46">
        <v>336</v>
      </c>
    </row>
    <row r="5" spans="1:53" ht="63" customHeight="1" x14ac:dyDescent="0.25">
      <c r="A5" s="36">
        <v>10</v>
      </c>
      <c r="B5" s="37"/>
      <c r="C5" s="37" t="s">
        <v>53</v>
      </c>
      <c r="D5" s="37" t="s">
        <v>54</v>
      </c>
      <c r="E5" s="37"/>
      <c r="F5" s="37" t="s">
        <v>55</v>
      </c>
      <c r="G5" s="38" t="s">
        <v>56</v>
      </c>
      <c r="H5" s="37" t="s">
        <v>57</v>
      </c>
      <c r="I5" s="37" t="s">
        <v>67</v>
      </c>
      <c r="J5" s="37" t="s">
        <v>74</v>
      </c>
      <c r="K5" s="39" t="s">
        <v>60</v>
      </c>
      <c r="L5" s="37" t="s">
        <v>61</v>
      </c>
      <c r="M5" s="37" t="s">
        <v>75</v>
      </c>
      <c r="N5" s="40" t="s">
        <v>76</v>
      </c>
      <c r="O5" s="41"/>
      <c r="P5" s="37" t="s">
        <v>64</v>
      </c>
      <c r="Q5" s="37">
        <v>72</v>
      </c>
      <c r="R5" s="42">
        <v>8</v>
      </c>
      <c r="S5" s="43">
        <f t="shared" si="4"/>
        <v>9</v>
      </c>
      <c r="T5" s="43">
        <f t="shared" si="13"/>
        <v>9</v>
      </c>
      <c r="U5" s="44"/>
      <c r="V5" s="37" t="s">
        <v>65</v>
      </c>
      <c r="W5" s="45">
        <v>42</v>
      </c>
      <c r="X5" s="45">
        <v>31</v>
      </c>
      <c r="Y5" s="45">
        <v>41</v>
      </c>
      <c r="Z5" s="42">
        <v>6</v>
      </c>
      <c r="AA5" s="46">
        <v>3</v>
      </c>
      <c r="AB5" s="47">
        <f t="shared" si="5"/>
        <v>5.3381999999999999E-2</v>
      </c>
      <c r="AC5" s="48">
        <f t="shared" si="6"/>
        <v>3652.916713498932</v>
      </c>
      <c r="AD5" s="49">
        <v>4000</v>
      </c>
      <c r="AE5" s="50">
        <f t="shared" si="7"/>
        <v>1.0950153846153847</v>
      </c>
      <c r="AF5" s="37" t="s">
        <v>66</v>
      </c>
      <c r="AG5" s="51">
        <v>0.42799999999999999</v>
      </c>
      <c r="AH5" s="50">
        <f t="shared" si="8"/>
        <v>3.8519999999999999</v>
      </c>
      <c r="AI5" s="50">
        <f t="shared" ref="AI5:AI10" si="14">IF(ISERROR(T5+AE5+AH5),"",T5+AE5+AH5)</f>
        <v>13.947015384615385</v>
      </c>
      <c r="AJ5" s="51">
        <v>0</v>
      </c>
      <c r="AK5" s="50">
        <f t="shared" si="0"/>
        <v>0</v>
      </c>
      <c r="AL5" s="51">
        <v>0</v>
      </c>
      <c r="AM5" s="50">
        <f t="shared" si="1"/>
        <v>0</v>
      </c>
      <c r="AN5" s="51">
        <v>0</v>
      </c>
      <c r="AO5" s="50">
        <f t="shared" si="2"/>
        <v>0</v>
      </c>
      <c r="AP5" s="50">
        <v>0</v>
      </c>
      <c r="AQ5" s="49">
        <v>0</v>
      </c>
      <c r="AR5" s="51">
        <v>0</v>
      </c>
      <c r="AS5" s="50">
        <f t="shared" si="9"/>
        <v>0</v>
      </c>
      <c r="AT5" s="50">
        <f t="shared" si="3"/>
        <v>0</v>
      </c>
      <c r="AU5" s="52">
        <f>AI5+AT5</f>
        <v>13.947015384615385</v>
      </c>
      <c r="AV5" s="53">
        <f>IF(ISERROR((AW5-AU5)/AW5),"",(AW5-AU5)/AW5)</f>
        <v>0</v>
      </c>
      <c r="AW5" s="52">
        <f>AI5</f>
        <v>13.947015384615385</v>
      </c>
      <c r="AX5" s="50"/>
      <c r="AY5" s="54"/>
      <c r="AZ5" s="51"/>
      <c r="BA5" s="46">
        <v>69</v>
      </c>
    </row>
    <row r="6" spans="1:53" ht="63" customHeight="1" x14ac:dyDescent="0.25">
      <c r="A6" s="36">
        <v>11</v>
      </c>
      <c r="B6" s="37"/>
      <c r="C6" s="37" t="s">
        <v>53</v>
      </c>
      <c r="D6" s="37" t="s">
        <v>54</v>
      </c>
      <c r="E6" s="37"/>
      <c r="F6" s="37" t="s">
        <v>55</v>
      </c>
      <c r="G6" s="38" t="s">
        <v>56</v>
      </c>
      <c r="H6" s="37" t="s">
        <v>57</v>
      </c>
      <c r="I6" s="37" t="s">
        <v>67</v>
      </c>
      <c r="J6" s="37" t="s">
        <v>59</v>
      </c>
      <c r="K6" s="39" t="s">
        <v>60</v>
      </c>
      <c r="L6" s="37" t="s">
        <v>68</v>
      </c>
      <c r="M6" s="37" t="s">
        <v>75</v>
      </c>
      <c r="N6" s="40" t="s">
        <v>77</v>
      </c>
      <c r="O6" s="41"/>
      <c r="P6" s="37" t="s">
        <v>64</v>
      </c>
      <c r="Q6" s="37">
        <v>88.9</v>
      </c>
      <c r="R6" s="42">
        <v>8</v>
      </c>
      <c r="S6" s="43">
        <f t="shared" si="4"/>
        <v>11.112500000000001</v>
      </c>
      <c r="T6" s="43">
        <v>11.11</v>
      </c>
      <c r="U6" s="44"/>
      <c r="V6" s="37" t="s">
        <v>65</v>
      </c>
      <c r="W6" s="45">
        <v>42</v>
      </c>
      <c r="X6" s="45">
        <v>31</v>
      </c>
      <c r="Y6" s="45">
        <v>50</v>
      </c>
      <c r="Z6" s="42">
        <v>6</v>
      </c>
      <c r="AA6" s="46">
        <v>3</v>
      </c>
      <c r="AB6" s="47">
        <f t="shared" si="5"/>
        <v>6.5100000000000005E-2</v>
      </c>
      <c r="AC6" s="48">
        <f t="shared" si="6"/>
        <v>2995.3917050691243</v>
      </c>
      <c r="AD6" s="49">
        <v>4000</v>
      </c>
      <c r="AE6" s="50">
        <f t="shared" si="7"/>
        <v>1.3353846153846154</v>
      </c>
      <c r="AF6" s="37" t="s">
        <v>66</v>
      </c>
      <c r="AG6" s="51">
        <v>0.42799999999999999</v>
      </c>
      <c r="AH6" s="50">
        <f t="shared" si="8"/>
        <v>4.7561499999999999</v>
      </c>
      <c r="AI6" s="50">
        <f t="shared" si="14"/>
        <v>17.201534615384617</v>
      </c>
      <c r="AJ6" s="51">
        <v>0</v>
      </c>
      <c r="AK6" s="50">
        <f t="shared" si="0"/>
        <v>0</v>
      </c>
      <c r="AL6" s="51">
        <v>0</v>
      </c>
      <c r="AM6" s="50">
        <f t="shared" si="1"/>
        <v>0</v>
      </c>
      <c r="AN6" s="51">
        <v>0</v>
      </c>
      <c r="AO6" s="50">
        <f t="shared" si="2"/>
        <v>0</v>
      </c>
      <c r="AP6" s="50">
        <v>0</v>
      </c>
      <c r="AQ6" s="49">
        <v>0</v>
      </c>
      <c r="AR6" s="51">
        <v>0</v>
      </c>
      <c r="AS6" s="50">
        <f t="shared" si="9"/>
        <v>0</v>
      </c>
      <c r="AT6" s="50">
        <f t="shared" si="3"/>
        <v>0</v>
      </c>
      <c r="AU6" s="52">
        <f t="shared" ref="AU6:AU7" si="15">IF(ISERROR(AI6+AT6),"",AI6+AT6)</f>
        <v>17.201534615384617</v>
      </c>
      <c r="AV6" s="53">
        <f t="shared" ref="AV6:AV7" si="16">IF(ISERROR((AW6-AU6)/AW6),"",(AW6-AU6)/AW6)</f>
        <v>0</v>
      </c>
      <c r="AW6" s="52">
        <f t="shared" ref="AW6:AW7" si="17">AI6</f>
        <v>17.201534615384617</v>
      </c>
      <c r="AX6" s="50"/>
      <c r="AY6" s="54"/>
      <c r="AZ6" s="51"/>
      <c r="BA6" s="46">
        <v>402</v>
      </c>
    </row>
    <row r="7" spans="1:53" ht="63" customHeight="1" x14ac:dyDescent="0.25">
      <c r="A7" s="36">
        <v>12</v>
      </c>
      <c r="B7" s="37"/>
      <c r="C7" s="37" t="s">
        <v>53</v>
      </c>
      <c r="D7" s="37" t="s">
        <v>54</v>
      </c>
      <c r="E7" s="37"/>
      <c r="F7" s="37" t="s">
        <v>55</v>
      </c>
      <c r="G7" s="38" t="s">
        <v>56</v>
      </c>
      <c r="H7" s="37" t="s">
        <v>57</v>
      </c>
      <c r="I7" s="37" t="s">
        <v>67</v>
      </c>
      <c r="J7" s="37" t="s">
        <v>59</v>
      </c>
      <c r="K7" s="39" t="s">
        <v>60</v>
      </c>
      <c r="L7" s="37" t="s">
        <v>72</v>
      </c>
      <c r="M7" s="37" t="s">
        <v>75</v>
      </c>
      <c r="N7" s="40" t="s">
        <v>78</v>
      </c>
      <c r="O7" s="41"/>
      <c r="P7" s="37" t="s">
        <v>64</v>
      </c>
      <c r="Q7" s="37">
        <v>98.4</v>
      </c>
      <c r="R7" s="42">
        <v>8</v>
      </c>
      <c r="S7" s="43">
        <f t="shared" si="4"/>
        <v>12.3</v>
      </c>
      <c r="T7" s="43">
        <f t="shared" si="13"/>
        <v>12.3</v>
      </c>
      <c r="U7" s="44"/>
      <c r="V7" s="37" t="s">
        <v>65</v>
      </c>
      <c r="W7" s="45">
        <v>42</v>
      </c>
      <c r="X7" s="45">
        <v>31</v>
      </c>
      <c r="Y7" s="45">
        <v>56</v>
      </c>
      <c r="Z7" s="42">
        <v>6</v>
      </c>
      <c r="AA7" s="46">
        <v>3</v>
      </c>
      <c r="AB7" s="47">
        <f t="shared" si="5"/>
        <v>7.2912000000000005E-2</v>
      </c>
      <c r="AC7" s="48">
        <f t="shared" si="6"/>
        <v>2674.4568795260038</v>
      </c>
      <c r="AD7" s="49">
        <v>4000</v>
      </c>
      <c r="AE7" s="50">
        <f t="shared" si="7"/>
        <v>1.4956307692307693</v>
      </c>
      <c r="AF7" s="37" t="s">
        <v>66</v>
      </c>
      <c r="AG7" s="51">
        <v>0.42799999999999999</v>
      </c>
      <c r="AH7" s="50">
        <f t="shared" si="8"/>
        <v>5.2644000000000002</v>
      </c>
      <c r="AI7" s="50">
        <f t="shared" si="14"/>
        <v>19.060030769230771</v>
      </c>
      <c r="AJ7" s="51">
        <v>0</v>
      </c>
      <c r="AK7" s="50">
        <f t="shared" si="0"/>
        <v>0</v>
      </c>
      <c r="AL7" s="51">
        <v>0</v>
      </c>
      <c r="AM7" s="50">
        <f t="shared" si="1"/>
        <v>0</v>
      </c>
      <c r="AN7" s="51">
        <v>0</v>
      </c>
      <c r="AO7" s="50">
        <f t="shared" si="2"/>
        <v>0</v>
      </c>
      <c r="AP7" s="50">
        <v>0</v>
      </c>
      <c r="AQ7" s="49">
        <v>0</v>
      </c>
      <c r="AR7" s="51">
        <v>0</v>
      </c>
      <c r="AS7" s="50">
        <f t="shared" si="9"/>
        <v>0</v>
      </c>
      <c r="AT7" s="50">
        <f t="shared" si="3"/>
        <v>0</v>
      </c>
      <c r="AU7" s="52">
        <f t="shared" si="15"/>
        <v>19.060030769230771</v>
      </c>
      <c r="AV7" s="53">
        <f t="shared" si="16"/>
        <v>0</v>
      </c>
      <c r="AW7" s="52">
        <f t="shared" si="17"/>
        <v>19.060030769230771</v>
      </c>
      <c r="AX7" s="50"/>
      <c r="AY7" s="54"/>
      <c r="AZ7" s="51"/>
      <c r="BA7" s="46">
        <v>336</v>
      </c>
    </row>
    <row r="8" spans="1:53" ht="63" customHeight="1" x14ac:dyDescent="0.25">
      <c r="A8" s="36">
        <v>13</v>
      </c>
      <c r="B8" s="37"/>
      <c r="C8" s="37" t="s">
        <v>53</v>
      </c>
      <c r="D8" s="37" t="s">
        <v>54</v>
      </c>
      <c r="E8" s="37"/>
      <c r="F8" s="37" t="s">
        <v>55</v>
      </c>
      <c r="G8" s="38" t="s">
        <v>56</v>
      </c>
      <c r="H8" s="37" t="s">
        <v>57</v>
      </c>
      <c r="I8" s="37" t="s">
        <v>67</v>
      </c>
      <c r="J8" s="37" t="s">
        <v>59</v>
      </c>
      <c r="K8" s="39" t="s">
        <v>60</v>
      </c>
      <c r="L8" s="37" t="s">
        <v>61</v>
      </c>
      <c r="M8" s="37" t="s">
        <v>79</v>
      </c>
      <c r="N8" s="40" t="s">
        <v>80</v>
      </c>
      <c r="O8" s="41"/>
      <c r="P8" s="37" t="s">
        <v>64</v>
      </c>
      <c r="Q8" s="37">
        <v>72</v>
      </c>
      <c r="R8" s="42">
        <v>8</v>
      </c>
      <c r="S8" s="43">
        <f t="shared" si="4"/>
        <v>9</v>
      </c>
      <c r="T8" s="43">
        <f t="shared" si="13"/>
        <v>9</v>
      </c>
      <c r="U8" s="44"/>
      <c r="V8" s="37" t="s">
        <v>65</v>
      </c>
      <c r="W8" s="45">
        <v>42</v>
      </c>
      <c r="X8" s="45">
        <v>31</v>
      </c>
      <c r="Y8" s="45">
        <v>41</v>
      </c>
      <c r="Z8" s="42">
        <v>6</v>
      </c>
      <c r="AA8" s="46">
        <v>3</v>
      </c>
      <c r="AB8" s="47">
        <f t="shared" si="5"/>
        <v>5.3381999999999999E-2</v>
      </c>
      <c r="AC8" s="48">
        <f t="shared" si="6"/>
        <v>3652.916713498932</v>
      </c>
      <c r="AD8" s="49">
        <v>4000</v>
      </c>
      <c r="AE8" s="50">
        <f t="shared" si="7"/>
        <v>1.0950153846153847</v>
      </c>
      <c r="AF8" s="37" t="s">
        <v>66</v>
      </c>
      <c r="AG8" s="51">
        <v>0.42799999999999999</v>
      </c>
      <c r="AH8" s="50">
        <f t="shared" si="8"/>
        <v>3.8519999999999999</v>
      </c>
      <c r="AI8" s="50">
        <f t="shared" si="14"/>
        <v>13.947015384615385</v>
      </c>
      <c r="AJ8" s="51">
        <v>0</v>
      </c>
      <c r="AK8" s="50">
        <f t="shared" si="0"/>
        <v>0</v>
      </c>
      <c r="AL8" s="51">
        <v>0</v>
      </c>
      <c r="AM8" s="50">
        <f t="shared" si="1"/>
        <v>0</v>
      </c>
      <c r="AN8" s="51">
        <v>0</v>
      </c>
      <c r="AO8" s="50">
        <f t="shared" si="2"/>
        <v>0</v>
      </c>
      <c r="AP8" s="50">
        <v>0</v>
      </c>
      <c r="AQ8" s="49">
        <v>0</v>
      </c>
      <c r="AR8" s="51">
        <v>0</v>
      </c>
      <c r="AS8" s="50">
        <f t="shared" si="9"/>
        <v>0</v>
      </c>
      <c r="AT8" s="50">
        <f t="shared" si="3"/>
        <v>0</v>
      </c>
      <c r="AU8" s="52">
        <f>AI8+AT8</f>
        <v>13.947015384615385</v>
      </c>
      <c r="AV8" s="53">
        <f>IF(ISERROR((AW8-AU8)/AW8),"",(AW8-AU8)/AW8)</f>
        <v>0</v>
      </c>
      <c r="AW8" s="52">
        <f>AI8</f>
        <v>13.947015384615385</v>
      </c>
      <c r="AX8" s="50"/>
      <c r="AY8" s="54"/>
      <c r="AZ8" s="51"/>
      <c r="BA8" s="46">
        <v>69</v>
      </c>
    </row>
    <row r="9" spans="1:53" ht="63" customHeight="1" x14ac:dyDescent="0.25">
      <c r="A9" s="36">
        <v>14</v>
      </c>
      <c r="B9" s="37"/>
      <c r="C9" s="37" t="s">
        <v>53</v>
      </c>
      <c r="D9" s="37" t="s">
        <v>54</v>
      </c>
      <c r="E9" s="37"/>
      <c r="F9" s="37" t="s">
        <v>55</v>
      </c>
      <c r="G9" s="38" t="s">
        <v>56</v>
      </c>
      <c r="H9" s="37" t="s">
        <v>57</v>
      </c>
      <c r="I9" s="37" t="s">
        <v>67</v>
      </c>
      <c r="J9" s="37" t="s">
        <v>59</v>
      </c>
      <c r="K9" s="39" t="s">
        <v>60</v>
      </c>
      <c r="L9" s="37" t="s">
        <v>81</v>
      </c>
      <c r="M9" s="37" t="s">
        <v>79</v>
      </c>
      <c r="N9" s="40" t="s">
        <v>82</v>
      </c>
      <c r="O9" s="41"/>
      <c r="P9" s="37" t="s">
        <v>64</v>
      </c>
      <c r="Q9" s="37">
        <v>88.9</v>
      </c>
      <c r="R9" s="42">
        <v>8</v>
      </c>
      <c r="S9" s="43">
        <f t="shared" si="4"/>
        <v>11.112500000000001</v>
      </c>
      <c r="T9" s="43">
        <v>11.11</v>
      </c>
      <c r="U9" s="44"/>
      <c r="V9" s="37" t="s">
        <v>65</v>
      </c>
      <c r="W9" s="45">
        <v>42</v>
      </c>
      <c r="X9" s="45">
        <v>31</v>
      </c>
      <c r="Y9" s="45">
        <v>50</v>
      </c>
      <c r="Z9" s="42">
        <v>6</v>
      </c>
      <c r="AA9" s="46">
        <v>3</v>
      </c>
      <c r="AB9" s="47">
        <f t="shared" si="5"/>
        <v>6.5100000000000005E-2</v>
      </c>
      <c r="AC9" s="48">
        <f t="shared" si="6"/>
        <v>2995.3917050691243</v>
      </c>
      <c r="AD9" s="49">
        <v>4000</v>
      </c>
      <c r="AE9" s="50">
        <f t="shared" si="7"/>
        <v>1.3353846153846154</v>
      </c>
      <c r="AF9" s="37" t="s">
        <v>66</v>
      </c>
      <c r="AG9" s="51">
        <v>0.42799999999999999</v>
      </c>
      <c r="AH9" s="50">
        <f t="shared" si="8"/>
        <v>4.7561499999999999</v>
      </c>
      <c r="AI9" s="50">
        <f t="shared" si="14"/>
        <v>17.201534615384617</v>
      </c>
      <c r="AJ9" s="51">
        <v>0</v>
      </c>
      <c r="AK9" s="50">
        <f t="shared" si="0"/>
        <v>0</v>
      </c>
      <c r="AL9" s="51">
        <v>0</v>
      </c>
      <c r="AM9" s="50">
        <f t="shared" si="1"/>
        <v>0</v>
      </c>
      <c r="AN9" s="51">
        <v>0</v>
      </c>
      <c r="AO9" s="50">
        <f t="shared" si="2"/>
        <v>0</v>
      </c>
      <c r="AP9" s="50">
        <v>0</v>
      </c>
      <c r="AQ9" s="49">
        <v>0</v>
      </c>
      <c r="AR9" s="51">
        <v>0</v>
      </c>
      <c r="AS9" s="50">
        <f t="shared" si="9"/>
        <v>0</v>
      </c>
      <c r="AT9" s="50">
        <f t="shared" si="3"/>
        <v>0</v>
      </c>
      <c r="AU9" s="52">
        <f>IF(ISERROR(AI9+AT9),"",AI9+AT9)</f>
        <v>17.201534615384617</v>
      </c>
      <c r="AV9" s="53">
        <f t="shared" ref="AV9:AV10" si="18">IF(ISERROR((AW9-AU9)/AW9),"",(AW9-AU9)/AW9)</f>
        <v>0</v>
      </c>
      <c r="AW9" s="52">
        <f t="shared" ref="AW9:AW10" si="19">AI9</f>
        <v>17.201534615384617</v>
      </c>
      <c r="AX9" s="50"/>
      <c r="AY9" s="54"/>
      <c r="AZ9" s="51"/>
      <c r="BA9" s="46">
        <v>402</v>
      </c>
    </row>
    <row r="10" spans="1:53" ht="63" customHeight="1" x14ac:dyDescent="0.25">
      <c r="A10" s="36">
        <v>15</v>
      </c>
      <c r="B10" s="37"/>
      <c r="C10" s="37" t="s">
        <v>53</v>
      </c>
      <c r="D10" s="37" t="s">
        <v>54</v>
      </c>
      <c r="E10" s="37"/>
      <c r="F10" s="37" t="s">
        <v>55</v>
      </c>
      <c r="G10" s="38" t="s">
        <v>83</v>
      </c>
      <c r="H10" s="37" t="s">
        <v>57</v>
      </c>
      <c r="I10" s="37" t="s">
        <v>58</v>
      </c>
      <c r="J10" s="37" t="s">
        <v>59</v>
      </c>
      <c r="K10" s="39" t="s">
        <v>60</v>
      </c>
      <c r="L10" s="37" t="s">
        <v>72</v>
      </c>
      <c r="M10" s="37" t="s">
        <v>79</v>
      </c>
      <c r="N10" s="40" t="s">
        <v>84</v>
      </c>
      <c r="O10" s="41"/>
      <c r="P10" s="37" t="s">
        <v>64</v>
      </c>
      <c r="Q10" s="37">
        <v>98.4</v>
      </c>
      <c r="R10" s="42">
        <v>8</v>
      </c>
      <c r="S10" s="43">
        <f t="shared" si="4"/>
        <v>12.3</v>
      </c>
      <c r="T10" s="43">
        <f t="shared" si="13"/>
        <v>12.3</v>
      </c>
      <c r="U10" s="44"/>
      <c r="V10" s="37" t="s">
        <v>65</v>
      </c>
      <c r="W10" s="45">
        <v>42</v>
      </c>
      <c r="X10" s="45">
        <v>31</v>
      </c>
      <c r="Y10" s="45">
        <v>56</v>
      </c>
      <c r="Z10" s="42">
        <v>6</v>
      </c>
      <c r="AA10" s="46">
        <v>3</v>
      </c>
      <c r="AB10" s="47">
        <f t="shared" si="5"/>
        <v>7.2912000000000005E-2</v>
      </c>
      <c r="AC10" s="48">
        <f t="shared" si="6"/>
        <v>2674.4568795260038</v>
      </c>
      <c r="AD10" s="49">
        <v>4000</v>
      </c>
      <c r="AE10" s="50">
        <f t="shared" si="7"/>
        <v>1.4956307692307693</v>
      </c>
      <c r="AF10" s="37" t="s">
        <v>66</v>
      </c>
      <c r="AG10" s="51">
        <v>0.42799999999999999</v>
      </c>
      <c r="AH10" s="50">
        <f t="shared" si="8"/>
        <v>5.2644000000000002</v>
      </c>
      <c r="AI10" s="50">
        <f t="shared" si="14"/>
        <v>19.060030769230771</v>
      </c>
      <c r="AJ10" s="51">
        <v>0</v>
      </c>
      <c r="AK10" s="50">
        <f t="shared" si="0"/>
        <v>0</v>
      </c>
      <c r="AL10" s="51">
        <v>0</v>
      </c>
      <c r="AM10" s="50">
        <f t="shared" si="1"/>
        <v>0</v>
      </c>
      <c r="AN10" s="51">
        <v>0</v>
      </c>
      <c r="AO10" s="50">
        <f t="shared" si="2"/>
        <v>0</v>
      </c>
      <c r="AP10" s="50">
        <v>0</v>
      </c>
      <c r="AQ10" s="49">
        <v>0</v>
      </c>
      <c r="AR10" s="51">
        <v>0</v>
      </c>
      <c r="AS10" s="50">
        <f t="shared" si="9"/>
        <v>0</v>
      </c>
      <c r="AT10" s="50">
        <f t="shared" si="3"/>
        <v>0</v>
      </c>
      <c r="AU10" s="52">
        <f t="shared" ref="AU10" si="20">IF(ISERROR(AI10+AT10),"",AI10+AT10)</f>
        <v>19.060030769230771</v>
      </c>
      <c r="AV10" s="53">
        <f t="shared" si="18"/>
        <v>0</v>
      </c>
      <c r="AW10" s="52">
        <f t="shared" si="19"/>
        <v>19.060030769230771</v>
      </c>
      <c r="AX10" s="50"/>
      <c r="AY10" s="54"/>
      <c r="AZ10" s="51"/>
      <c r="BA10" s="46">
        <v>336</v>
      </c>
    </row>
  </sheetData>
  <sheetProtection insertRows="0" deleteRows="0" sort="0"/>
  <protectedRanges>
    <protectedRange sqref="A11:J256 A2:G10 L11:BA256 R2:V10 Z2:BA10 L2:M10 O2:P10" name="Range1"/>
    <protectedRange sqref="K11:K254" name="Range1_1"/>
    <protectedRange sqref="H2:J10" name="Range1_4"/>
    <protectedRange sqref="K2:K10" name="Range1_1_2"/>
    <protectedRange sqref="Q2:Q10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2025-08-27T04:01:36Z</dcterms:created>
  <dcterms:modified xsi:type="dcterms:W3CDTF">2025-08-27T04:10:01Z</dcterms:modified>
</cp:coreProperties>
</file>