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 - Jan '26 POE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cat82">#REF!</definedName>
    <definedName name="A">#REF!</definedName>
    <definedName name="AGENT">#REF!</definedName>
    <definedName name="AGENT_ID">#REF!</definedName>
    <definedName name="AGENTREP">#REF!</definedName>
    <definedName name="AIM">#REF!</definedName>
    <definedName name="Artwork">#REF!</definedName>
    <definedName name="ASSOCIATE">#REF!</definedName>
    <definedName name="ATTR">'[2]PT TABLE'!$B$2:$F$2</definedName>
    <definedName name="B">#REF!</definedName>
    <definedName name="Bath">#REF!</definedName>
    <definedName name="Bath_Accessories">#REF!</definedName>
    <definedName name="Bath_Rugs">#REF!</definedName>
    <definedName name="BBB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ENEFICIARY">#REF!</definedName>
    <definedName name="Blankets_Throws">#REF!</definedName>
    <definedName name="bm">#REF!</definedName>
    <definedName name="brown">#REF!</definedName>
    <definedName name="BUYER">#REF!</definedName>
    <definedName name="BUYNAME">#REF!</definedName>
    <definedName name="BUYNO">[3]BUYERS!$C$1:$C$277</definedName>
    <definedName name="CASEPACK">[3]LISTS!$I$3:$I$4</definedName>
    <definedName name="CAT">#REF!</definedName>
    <definedName name="CATEGORY">[4]Sheet1!$DW$2:$DW$3</definedName>
    <definedName name="CBF">[3]LISTS!$G$2</definedName>
    <definedName name="CBM">[3]LISTS!$G$4</definedName>
    <definedName name="CH">'[2]COMMON ATTR'!$C$4:$C$249</definedName>
    <definedName name="CLASS">#REF!</definedName>
    <definedName name="CNT_CODE">[3]LISTS!$D$9:$E$43</definedName>
    <definedName name="COLOR">[3]!Table114[COLOR]</definedName>
    <definedName name="COLOR_CODE_LIST">[3]!Table114[COLOR Code]</definedName>
    <definedName name="COLOR_ID">#REF!</definedName>
    <definedName name="COLOR_LIST">[3]!Table114[#All]</definedName>
    <definedName name="colour">#REF!</definedName>
    <definedName name="COLUMN">'[2]PT TABLE'!$A$2</definedName>
    <definedName name="COMM">#REF!</definedName>
    <definedName name="COMMENTS">#REF!</definedName>
    <definedName name="Commitment">#REF!</definedName>
    <definedName name="COMMODITY">#REF!</definedName>
    <definedName name="COMMODITY_LIST">[3]LISTS!$O$9:$O$18</definedName>
    <definedName name="CON">'[5]317-TOP'!#REF!</definedName>
    <definedName name="CONS">#REF!</definedName>
    <definedName name="CONTSIZE">'[3]PORT LIST &amp; CONTAINER INFO'!$E$5:$I$8</definedName>
    <definedName name="COO">#REF!</definedName>
    <definedName name="COUNTRY">[3]LISTS!$D$9:$D$43</definedName>
    <definedName name="CUBIC_FEET">#REF!</definedName>
    <definedName name="DATE">#REF!</definedName>
    <definedName name="dds_PO">#REF!</definedName>
    <definedName name="Decorative_Accessories">#REF!</definedName>
    <definedName name="Decorative_Pillows_Inserts_Covers">#REF!</definedName>
    <definedName name="Down_Comforters">#REF!</definedName>
    <definedName name="dumb">#REF!</definedName>
    <definedName name="Duvet_Covers">#REF!</definedName>
    <definedName name="Electrics">#REF!</definedName>
    <definedName name="feed">#REF!</definedName>
    <definedName name="FIRST_COST">#REF!</definedName>
    <definedName name="foam">[4]Sheet1!$EC$2:$EC$3</definedName>
    <definedName name="FREIGHT">#REF!</definedName>
    <definedName name="FREIGHT_CONTAINER">[3]LISTS!$P$1:$V$1</definedName>
    <definedName name="FREIGHT_TERMS">#REF!</definedName>
    <definedName name="FREIGHTCUBE">#REF!</definedName>
    <definedName name="Gold1">#REF!</definedName>
    <definedName name="H">#REF!</definedName>
    <definedName name="HBC">'[6]Spec Sheet'!#REF!</definedName>
    <definedName name="HEADER">#REF!</definedName>
    <definedName name="help">#REF!</definedName>
    <definedName name="here">#REF!</definedName>
    <definedName name="HGBBB">'[5]317-TOP'!#REF!</definedName>
    <definedName name="HGHG">'[5]317-TOP'!#REF!</definedName>
    <definedName name="Home_Décor">#REF!</definedName>
    <definedName name="Home_Décor.">#REF!</definedName>
    <definedName name="HTS_CODE">#REF!</definedName>
    <definedName name="i">'[7] Projected 2006 VS. 2005'!#REF!</definedName>
    <definedName name="IAN">'[8]FLASH WK 23'!$F$1:$AJ$65536</definedName>
    <definedName name="INDC_CANCEL">#REF!</definedName>
    <definedName name="INDC_START">#REF!</definedName>
    <definedName name="INNER">#REF!</definedName>
    <definedName name="ITEM_DESCRIPTION">#REF!</definedName>
    <definedName name="ItemInfoList">#REF!</definedName>
    <definedName name="ItemList">#REF!</definedName>
    <definedName name="katie">#REF!</definedName>
    <definedName name="KD">[4]Sheet1!$DS$2:$DS$2</definedName>
    <definedName name="Kids_Bath">#REF!</definedName>
    <definedName name="Kids_or_Teen">#REF!</definedName>
    <definedName name="L">#REF!</definedName>
    <definedName name="Lighting_or_Candleholders">#REF!</definedName>
    <definedName name="LINE">#REF!</definedName>
    <definedName name="LINE_ITEM">#REF!</definedName>
    <definedName name="lnk">[9]Sheet1!$A$2</definedName>
    <definedName name="LOAD">#REF!</definedName>
    <definedName name="M">[4]Sheet1!$EA$2:$EA$3</definedName>
    <definedName name="madeline">#REF!</definedName>
    <definedName name="mal">#REF!</definedName>
    <definedName name="malpass">#REF!</definedName>
    <definedName name="mason">#REF!</definedName>
    <definedName name="MASTER">#REF!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AX_40">'[3]PORT LIST &amp; CONTAINER INFO'!$G$6</definedName>
    <definedName name="MAX_40_CBM">'[3]PORT LIST &amp; CONTAINER INFO'!$I$6</definedName>
    <definedName name="MAX_40HC">'[3]PORT LIST &amp; CONTAINER INFO'!$G$7</definedName>
    <definedName name="MAX_40HC_CBM">'[3]PORT LIST &amp; CONTAINER INFO'!$I$7</definedName>
    <definedName name="mia">#REF!</definedName>
    <definedName name="MIN_40">'[3]PORT LIST &amp; CONTAINER INFO'!$F$6</definedName>
    <definedName name="MIN_40CBM">'[3]PORT LIST &amp; CONTAINER INFO'!$H$6</definedName>
    <definedName name="MIN_40HC">'[3]PORT LIST &amp; CONTAINER INFO'!$F$7</definedName>
    <definedName name="MIN_40HC_CBM">'[3]PORT LIST &amp; CONTAINER INFO'!$H$7</definedName>
    <definedName name="MISC_COST">#REF!</definedName>
    <definedName name="mm">#REF!</definedName>
    <definedName name="mn">#REF!</definedName>
    <definedName name="Non_Down_Comforters_Full_Queen_King">#REF!</definedName>
    <definedName name="Non_Down_Comforters_Twin">#REF!</definedName>
    <definedName name="OA_DAYS">#REF!</definedName>
    <definedName name="ok">[10]Sheet1!$A$1:$C$65536</definedName>
    <definedName name="one">#REF!</definedName>
    <definedName name="OTB_MON">[3]!Table14[OTB MONTH]</definedName>
    <definedName name="Outdoor">#REF!</definedName>
    <definedName name="PACK">[4]Sheet1!$EE$2:$EE$3</definedName>
    <definedName name="PACK_METHOD">[3]LISTS!$L$21:$L$24</definedName>
    <definedName name="PACKAGING">[3]LISTS!$A$9:$A$61</definedName>
    <definedName name="PACKTYPE">[3]LISTS!$A$2:$A$4</definedName>
    <definedName name="PAY_METHOD">#REF!</definedName>
    <definedName name="PAY_TERMS">#REF!</definedName>
    <definedName name="PAYMENT">[3]LISTS!$L$9:$L$12</definedName>
    <definedName name="PAYMENT_METHOD">[3]LISTS!$L$9:$M$11</definedName>
    <definedName name="Pet_Care">#REF!</definedName>
    <definedName name="Pillow_Shams">#REF!</definedName>
    <definedName name="Pillowcases">#REF!</definedName>
    <definedName name="PL">'[11]UNIQUE ATTR 2'!#REF!</definedName>
    <definedName name="PORT_DEST">[3]!Table110[Discharge Port]</definedName>
    <definedName name="PORT_DEST_CODE">[3]!Table110[#Data]</definedName>
    <definedName name="PORT_DISCHARGE">#REF!</definedName>
    <definedName name="PORT_IFF">[12]a!$A$10:$B$35</definedName>
    <definedName name="PORT_LADING">#REF!</definedName>
    <definedName name="PORT_ORIGIN_CODE">[3]!Table11011[#Data]</definedName>
    <definedName name="_xlnm.Print_Area">#REF!</definedName>
    <definedName name="PRINT_AREA_MI">#REF!</definedName>
    <definedName name="Prints">#REF!</definedName>
    <definedName name="PROD_GROUP">#REF!</definedName>
    <definedName name="PROP_65">[3]LISTS!$L$2:$L$6</definedName>
    <definedName name="PT">'[2]PT TABLE'!$A$4:$A$42</definedName>
    <definedName name="PW">'[11]UNIQUE ATTR 2'!#REF!</definedName>
    <definedName name="QTY">#REF!</definedName>
    <definedName name="Quilts">#REF!</definedName>
    <definedName name="RETAIL">#REF!</definedName>
    <definedName name="RN">'[2]RN_Item Disposition'!$A$12:$A$81</definedName>
    <definedName name="Ross_BA">#REF!</definedName>
    <definedName name="ROW">'[2]PT TABLE'!$A$1</definedName>
    <definedName name="sbm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IZE">[3]!Table1148[SIZE]</definedName>
    <definedName name="SIZE_CODE_LIST">#REF!</definedName>
    <definedName name="SIZE_ID">#REF!</definedName>
    <definedName name="SIZE_LIST">[3]!Table1148[#All]</definedName>
    <definedName name="SKU_ID">#REF!</definedName>
    <definedName name="Slipcovers_Chair_Pads">#REF!</definedName>
    <definedName name="Slipcovers_Chair_Pads.">#REF!</definedName>
    <definedName name="SUB">#REF!</definedName>
    <definedName name="SUB_COMMODITY">#REF!</definedName>
    <definedName name="SUB_COMMODITY_LIST">[3]!Table11[SUB COMMODITY]</definedName>
    <definedName name="subcat">#REF!</definedName>
    <definedName name="suzi">[13]Sheet3!$A:$IV</definedName>
    <definedName name="suzie">#REF!</definedName>
    <definedName name="t">#REF!</definedName>
    <definedName name="three">[13]Sheet3!$A:$IV</definedName>
    <definedName name="TOTAL">#REF!</definedName>
    <definedName name="totals">#REF!</definedName>
    <definedName name="Towels_Bath_Sheets">#REF!</definedName>
    <definedName name="toys">#REF!</definedName>
    <definedName name="TTL_CUBE">#REF!</definedName>
    <definedName name="two">[13]Sheet2!$A:$IV</definedName>
    <definedName name="UNIT">[4]Sheet1!$EF$2:$EF$3</definedName>
    <definedName name="upc">#REF!</definedName>
    <definedName name="VENDOR">#REF!</definedName>
    <definedName name="VENDOR_NO">#REF!</definedName>
    <definedName name="VENDOR_STYLE">#REF!</definedName>
    <definedName name="VENDORMOA">'[3]VENDOR MOA PIVOT'!$A:$B</definedName>
    <definedName name="W">#REF!</definedName>
    <definedName name="WD">'[11]UNIQUE ATTR 2'!#REF!</definedName>
    <definedName name="wer">#REF!</definedName>
    <definedName name="Window_Treatments_Hardware_Accessories">#REF!</definedName>
    <definedName name="Window_Treatments_Hardware_Accessories.">#REF!</definedName>
    <definedName name="wood">[4]Sheet1!$EG$2:$EG$3</definedName>
    <definedName name="XF_CANCEL">#REF!</definedName>
    <definedName name="XF_START">#REF!</definedName>
    <definedName name="y">#REF!</definedName>
    <definedName name="z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13" i="1" l="1"/>
  <c r="BC13" i="1"/>
  <c r="BB13" i="1"/>
  <c r="AY13" i="1"/>
  <c r="AS13" i="1"/>
  <c r="AP13" i="1"/>
  <c r="AN13" i="1"/>
  <c r="AJ13" i="1"/>
  <c r="AK13" i="1" s="1"/>
  <c r="AC13" i="1"/>
  <c r="AE13" i="1" s="1"/>
  <c r="AG13" i="1" s="1"/>
  <c r="BD12" i="1"/>
  <c r="BC12" i="1"/>
  <c r="BB12" i="1"/>
  <c r="AY12" i="1"/>
  <c r="AS12" i="1"/>
  <c r="AP12" i="1"/>
  <c r="AN12" i="1"/>
  <c r="AJ12" i="1"/>
  <c r="AK12" i="1" s="1"/>
  <c r="AC12" i="1"/>
  <c r="AE12" i="1" s="1"/>
  <c r="AG12" i="1" s="1"/>
  <c r="BD11" i="1"/>
  <c r="BC11" i="1"/>
  <c r="BB11" i="1"/>
  <c r="AY11" i="1"/>
  <c r="AS11" i="1"/>
  <c r="AP11" i="1"/>
  <c r="AN11" i="1"/>
  <c r="AJ11" i="1"/>
  <c r="AK11" i="1" s="1"/>
  <c r="AC11" i="1"/>
  <c r="AE11" i="1" s="1"/>
  <c r="AG11" i="1" s="1"/>
  <c r="BD10" i="1"/>
  <c r="BC10" i="1"/>
  <c r="BB10" i="1"/>
  <c r="AY10" i="1"/>
  <c r="AS10" i="1"/>
  <c r="AP10" i="1"/>
  <c r="AN10" i="1"/>
  <c r="AJ10" i="1"/>
  <c r="AK10" i="1" s="1"/>
  <c r="AC10" i="1"/>
  <c r="AE10" i="1" s="1"/>
  <c r="AG10" i="1" s="1"/>
  <c r="BD9" i="1"/>
  <c r="BC9" i="1"/>
  <c r="BB9" i="1"/>
  <c r="AY9" i="1"/>
  <c r="AS9" i="1"/>
  <c r="AP9" i="1"/>
  <c r="AN9" i="1"/>
  <c r="AJ9" i="1"/>
  <c r="AK9" i="1" s="1"/>
  <c r="AC9" i="1"/>
  <c r="AE9" i="1" s="1"/>
  <c r="AG9" i="1" s="1"/>
  <c r="BD8" i="1"/>
  <c r="BC8" i="1"/>
  <c r="BB8" i="1"/>
  <c r="AY8" i="1"/>
  <c r="AS8" i="1"/>
  <c r="AP8" i="1"/>
  <c r="AN8" i="1"/>
  <c r="AJ8" i="1"/>
  <c r="AK8" i="1" s="1"/>
  <c r="AC8" i="1"/>
  <c r="AE8" i="1" s="1"/>
  <c r="AG8" i="1" s="1"/>
  <c r="BD7" i="1"/>
  <c r="BC7" i="1"/>
  <c r="BB7" i="1"/>
  <c r="AY7" i="1"/>
  <c r="AS7" i="1"/>
  <c r="AP7" i="1"/>
  <c r="AN7" i="1"/>
  <c r="AJ7" i="1"/>
  <c r="AK7" i="1" s="1"/>
  <c r="AC7" i="1"/>
  <c r="AE7" i="1" s="1"/>
  <c r="AG7" i="1" s="1"/>
  <c r="BD6" i="1"/>
  <c r="BC6" i="1"/>
  <c r="BB6" i="1"/>
  <c r="AY6" i="1"/>
  <c r="AS6" i="1"/>
  <c r="AP6" i="1"/>
  <c r="AN6" i="1"/>
  <c r="AJ6" i="1"/>
  <c r="AK6" i="1" s="1"/>
  <c r="AC6" i="1"/>
  <c r="AE6" i="1" s="1"/>
  <c r="AG6" i="1" s="1"/>
  <c r="BD5" i="1"/>
  <c r="BC5" i="1"/>
  <c r="BB5" i="1"/>
  <c r="AY5" i="1"/>
  <c r="AS5" i="1"/>
  <c r="AP5" i="1"/>
  <c r="AN5" i="1"/>
  <c r="AJ5" i="1"/>
  <c r="AK5" i="1" s="1"/>
  <c r="AC5" i="1"/>
  <c r="AE5" i="1" s="1"/>
  <c r="AG5" i="1" s="1"/>
  <c r="BD4" i="1"/>
  <c r="BC4" i="1"/>
  <c r="BB4" i="1"/>
  <c r="AY4" i="1"/>
  <c r="AS4" i="1"/>
  <c r="AP4" i="1"/>
  <c r="AN4" i="1"/>
  <c r="AJ4" i="1"/>
  <c r="AK4" i="1" s="1"/>
  <c r="AC4" i="1"/>
  <c r="AE4" i="1" s="1"/>
  <c r="AG4" i="1" s="1"/>
  <c r="BD3" i="1"/>
  <c r="BC3" i="1"/>
  <c r="BB3" i="1"/>
  <c r="AY3" i="1"/>
  <c r="AS3" i="1"/>
  <c r="AP3" i="1"/>
  <c r="AN3" i="1"/>
  <c r="AJ3" i="1"/>
  <c r="AK3" i="1" s="1"/>
  <c r="AC3" i="1"/>
  <c r="AE3" i="1" s="1"/>
  <c r="AG3" i="1" s="1"/>
  <c r="BD2" i="1"/>
  <c r="BC2" i="1"/>
  <c r="BB2" i="1"/>
  <c r="AY2" i="1"/>
  <c r="AS2" i="1"/>
  <c r="AP2" i="1"/>
  <c r="AN2" i="1"/>
  <c r="AJ2" i="1"/>
  <c r="AK2" i="1" s="1"/>
  <c r="AC2" i="1"/>
  <c r="AE2" i="1" s="1"/>
  <c r="AG2" i="1" s="1"/>
  <c r="AL7" i="1" l="1"/>
  <c r="AT9" i="1"/>
  <c r="AL9" i="1"/>
  <c r="AL8" i="1"/>
  <c r="AL13" i="1"/>
  <c r="AL5" i="1"/>
  <c r="AT5" i="1"/>
  <c r="AT6" i="1"/>
  <c r="AL2" i="1"/>
  <c r="AT8" i="1"/>
  <c r="AT11" i="1"/>
  <c r="AT13" i="1"/>
  <c r="AL4" i="1"/>
  <c r="AT3" i="1"/>
  <c r="AT4" i="1"/>
  <c r="AT12" i="1"/>
  <c r="AT7" i="1"/>
  <c r="AL10" i="1"/>
  <c r="AL12" i="1"/>
  <c r="AL6" i="1"/>
  <c r="AT2" i="1"/>
  <c r="AL3" i="1"/>
  <c r="AU3" i="1" s="1"/>
  <c r="AT10" i="1"/>
  <c r="AL11" i="1"/>
  <c r="AU9" i="1" l="1"/>
  <c r="AU7" i="1"/>
  <c r="AV7" i="1" s="1"/>
  <c r="AU6" i="1"/>
  <c r="BA6" i="1" s="1"/>
  <c r="AV9" i="1"/>
  <c r="BA9" i="1"/>
  <c r="AU11" i="1"/>
  <c r="AV11" i="1" s="1"/>
  <c r="AU8" i="1"/>
  <c r="BA8" i="1" s="1"/>
  <c r="AU2" i="1"/>
  <c r="BA2" i="1" s="1"/>
  <c r="AU13" i="1"/>
  <c r="BA13" i="1" s="1"/>
  <c r="AU5" i="1"/>
  <c r="AV5" i="1" s="1"/>
  <c r="AU10" i="1"/>
  <c r="AV10" i="1" s="1"/>
  <c r="AU12" i="1"/>
  <c r="AU4" i="1"/>
  <c r="BA3" i="1"/>
  <c r="AV3" i="1"/>
  <c r="BA7" i="1" l="1"/>
  <c r="AV13" i="1"/>
  <c r="AV2" i="1"/>
  <c r="AV6" i="1"/>
  <c r="BA11" i="1"/>
  <c r="AV8" i="1"/>
  <c r="BA10" i="1"/>
  <c r="BA5" i="1"/>
  <c r="BA12" i="1"/>
  <c r="AV12" i="1"/>
  <c r="AV4" i="1"/>
  <c r="BA4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C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G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P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Y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A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B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C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D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<sst xmlns="http://schemas.openxmlformats.org/spreadsheetml/2006/main" count="228" uniqueCount="108">
  <si>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</si>
  <si>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</si>
  <si>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</si>
  <si>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</si>
  <si>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</si>
  <si>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</si>
  <si>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</si>
  <si>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</si>
  <si>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</si>
  <si>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</si>
  <si>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</si>
  <si>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</si>
  <si>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</si>
  <si>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</si>
  <si>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</si>
  <si>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</si>
  <si>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</si>
  <si>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</si>
  <si>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</si>
  <si>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</si>
  <si>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</si>
  <si>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</si>
  <si>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</si>
  <si>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</si>
  <si>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</si>
  <si>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</si>
  <si>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</si>
  <si>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</si>
  <si>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</si>
  <si>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</si>
  <si>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</si>
  <si>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</si>
  <si>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</si>
  <si>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</si>
  <si>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</si>
  <si>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</si>
  <si>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</si>
  <si>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</si>
  <si>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</si>
  <si>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</si>
  <si>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</si>
  <si>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</si>
  <si>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</si>
  <si>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</si>
  <si>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</si>
  <si>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</si>
  <si>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</si>
  <si>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</si>
  <si>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</si>
  <si>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</si>
  <si>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</si>
  <si>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</si>
  <si>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</si>
  <si>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</si>
  <si>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</si>
  <si>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</si>
  <si>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</si>
  <si>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</si>
  <si>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</si>
  <si>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Bath Accessories</t>
  </si>
  <si>
    <t>Piece</t>
  </si>
  <si>
    <t>Normal</t>
  </si>
  <si>
    <t>Yantian,China</t>
  </si>
  <si>
    <t>China</t>
  </si>
  <si>
    <t>8424.89.9000</t>
  </si>
  <si>
    <t>Ink &amp; Ivy</t>
  </si>
  <si>
    <t xml:space="preserve">3924.10.4000 </t>
  </si>
  <si>
    <t>Black</t>
  </si>
  <si>
    <t>Dash</t>
    <phoneticPr fontId="0" type="noConversion"/>
  </si>
  <si>
    <t>Resin</t>
    <phoneticPr fontId="0" type="noConversion"/>
  </si>
  <si>
    <t>Resin</t>
    <phoneticPr fontId="0" type="noConversion"/>
  </si>
  <si>
    <t>2.94x2.94x8.2"</t>
    <phoneticPr fontId="0" type="noConversion"/>
  </si>
  <si>
    <t>HG71-4844</t>
    <phoneticPr fontId="2" type="noConversion"/>
  </si>
  <si>
    <t>HG71-4845</t>
  </si>
  <si>
    <t>3x3x4.45"</t>
    <phoneticPr fontId="0" type="noConversion"/>
  </si>
  <si>
    <t>HG71-4846</t>
  </si>
  <si>
    <t>5.5x3.94x1"</t>
    <phoneticPr fontId="0" type="noConversion"/>
  </si>
  <si>
    <t>HG71-4847</t>
  </si>
  <si>
    <t>10x5.5x1"</t>
    <phoneticPr fontId="0" type="noConversion"/>
  </si>
  <si>
    <t>HG71-4848</t>
  </si>
  <si>
    <t>3.25x3.25x9.5"</t>
    <phoneticPr fontId="0" type="noConversion"/>
  </si>
  <si>
    <t>HG71-4849</t>
  </si>
  <si>
    <t>3.25x3.25x9.5"</t>
    <phoneticPr fontId="0" type="noConversion"/>
  </si>
  <si>
    <t>HG71-4850</t>
  </si>
  <si>
    <t>3.25x3.25x9.5"</t>
    <phoneticPr fontId="0" type="noConversion"/>
  </si>
  <si>
    <t>HG71-4851</t>
  </si>
  <si>
    <t>3.86x3.86x15"</t>
    <phoneticPr fontId="0" type="noConversion"/>
  </si>
  <si>
    <t>HG71-4852</t>
  </si>
  <si>
    <t>5x5x12"</t>
    <phoneticPr fontId="0" type="noConversion"/>
  </si>
  <si>
    <t>HG71-4853</t>
  </si>
  <si>
    <t>5.75x5.75x5.9"</t>
    <phoneticPr fontId="0" type="noConversion"/>
  </si>
  <si>
    <t>HG71-4854</t>
  </si>
  <si>
    <t>8x8x10"</t>
    <phoneticPr fontId="0" type="noConversion"/>
  </si>
  <si>
    <t>HG71-4855</t>
  </si>
  <si>
    <t>4.25x2.36x4.45"</t>
    <phoneticPr fontId="0" type="noConversion"/>
  </si>
  <si>
    <t>Resin</t>
    <phoneticPr fontId="0" type="noConversion"/>
  </si>
  <si>
    <t>Resin Soap dish</t>
    <phoneticPr fontId="0" type="noConversion"/>
  </si>
  <si>
    <t>Resin Tissue cover</t>
    <phoneticPr fontId="0" type="noConversion"/>
  </si>
  <si>
    <t>Resin Wastebasket</t>
    <phoneticPr fontId="0" type="noConversion"/>
  </si>
  <si>
    <t>Resin Lotion Pump(w/rubber pink matte stainless steel pump )</t>
    <phoneticPr fontId="2" type="noConversion"/>
  </si>
  <si>
    <t>Resin Toothbrush holder</t>
    <phoneticPr fontId="0" type="noConversion"/>
  </si>
  <si>
    <t>Resin Tumbler</t>
    <phoneticPr fontId="0" type="noConversion"/>
  </si>
  <si>
    <t>Resin Tray</t>
    <phoneticPr fontId="2" type="noConversion"/>
  </si>
  <si>
    <r>
      <t xml:space="preserve">Resin Shampoo </t>
    </r>
    <r>
      <rPr>
        <sz val="10"/>
        <color rgb="FFFF0000"/>
        <rFont val="Arial"/>
        <family val="2"/>
      </rPr>
      <t xml:space="preserve">Pump </t>
    </r>
    <r>
      <rPr>
        <sz val="10"/>
        <rFont val="Arial"/>
        <family val="2"/>
      </rPr>
      <t>(w/rubber pink matte stainless steel pump</t>
    </r>
    <r>
      <rPr>
        <sz val="10"/>
        <rFont val="微软雅黑"/>
        <family val="2"/>
        <charset val="134"/>
      </rPr>
      <t>）</t>
    </r>
    <phoneticPr fontId="2" type="noConversion"/>
  </si>
  <si>
    <r>
      <t>Resin Conditioner Pump (w/rubber pink matte stainless steel pump</t>
    </r>
    <r>
      <rPr>
        <sz val="10"/>
        <rFont val="微软雅黑"/>
        <family val="2"/>
        <charset val="134"/>
      </rPr>
      <t>）</t>
    </r>
    <phoneticPr fontId="2" type="noConversion"/>
  </si>
  <si>
    <t>Resin Body wash Pump (w/rubber pink matte stainless steel pump )</t>
    <phoneticPr fontId="2" type="noConversion"/>
  </si>
  <si>
    <r>
      <t>Resin Bowl Brush(chrome metal</t>
    </r>
    <r>
      <rPr>
        <sz val="10"/>
        <rFont val="微软雅黑"/>
        <family val="2"/>
        <charset val="134"/>
      </rPr>
      <t>）</t>
    </r>
    <r>
      <rPr>
        <sz val="10"/>
        <rFont val="Arial"/>
        <family val="2"/>
      </rPr>
      <t xml:space="preserve"> - Opt 1</t>
    </r>
    <phoneticPr fontId="2" type="noConversion"/>
  </si>
  <si>
    <t>Resin Towel Holder(chrome metal) - Opt 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</si>
</sst>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&quot;$&quot;#,##0.00"/>
    <numFmt numFmtId="177" formatCode="0.0"/>
    <numFmt numFmtId="178" formatCode="0.000"/>
    <numFmt numFmtId="181" formatCode="0.0_);[Red]\(0.0\)"/>
    <numFmt numFmtId="0" formatCode="[$$-409]#,##0.00;\-[$$-409]#,##0.00"/>
    <numFmt numFmtId="183" formatCode="0.0%"/>
    <numFmt numFmtId="0" formatCode="[$-409]d/mmm;@"/>
    <numFmt numFmtId="0" formatCode="_([$$-409]* #,##0.00_);_([$$-409]* \(#,##0.00\);_([$$-409]* &quot;-&quot;??_);_(@_)"/>
    <numFmt numFmtId="190" formatCode="0_);[Red]\(0\)"/>
    <numFmt numFmtId="191" formatCode="_(* #,##0.00_);_(* \(#,##0.00\);_(* &quot;-&quot;??_);_(@_)"/>
  </numFmts>
  <fonts count="19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1"/>
      <color rgb="FFFF0000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1"/>
      <color rgb="FF0000FF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sz val="11"/>
      <name val="Arial"/>
      <family val="2"/>
    </font>
    <font>
      <sz val="11"/>
      <color theme="1"/>
      <name val="Aptos"/>
      <family val="2"/>
    </font>
    <font>
      <sz val="11"/>
      <name val="Aptos"/>
      <family val="2"/>
    </font>
    <font>
      <sz val="11"/>
      <color rgb="FFFF0000"/>
      <name val="宋体"/>
      <family val="2"/>
      <scheme val="minor"/>
    </font>
    <font>
      <sz val="10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1" fillId="0" borderId="0"/>
    <xf numFmtId="0" fontId="7" fillId="0" borderId="0"/>
    <xf numFmtId="0" fontId="10" fillId="0" borderId="0"/>
    <xf numFmtId="0" fontId="11" fillId="0" borderId="0">
      <alignment vertical="center"/>
    </xf>
    <xf numFmtId="0" fontId="7" fillId="0" borderId="0"/>
    <xf numFmtId="9" fontId="1" fillId="0" borderId="0" applyFont="0" applyFill="0" applyBorder="0" applyAlignment="0" applyProtection="0"/>
    <xf numFmtId="0" fontId="7" fillId="0" borderId="0"/>
    <xf numFmtId="0" fontId="12" fillId="10" borderId="0">
      <alignment horizontal="center" vertical="center"/>
    </xf>
    <xf numFmtId="0" fontId="7" fillId="0" borderId="0"/>
    <xf numFmtId="9" fontId="11" fillId="0" borderId="0" applyFont="0" applyFill="0" applyBorder="0" applyAlignment="0" applyProtection="0"/>
    <xf numFmtId="0" fontId="11" fillId="0" borderId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0" borderId="0"/>
    <xf numFmtId="0" fontId="11" fillId="0" borderId="0">
      <alignment vertical="center"/>
    </xf>
    <xf numFmtId="0" fontId="10" fillId="0" borderId="0"/>
    <xf numFmtId="0" fontId="7" fillId="0" borderId="0"/>
    <xf numFmtId="191" fontId="11" fillId="0" borderId="0" applyFont="0" applyFill="0" applyBorder="0" applyAlignment="0" applyProtection="0"/>
    <xf numFmtId="0" fontId="10" fillId="0" borderId="0"/>
  </cellStyleXfs>
  <cellXfs count="71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76" fontId="0" fillId="0" borderId="1" xfId="0" applyNumberForma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center" wrapText="1"/>
    </xf>
    <xf numFmtId="176" fontId="6" fillId="6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177" fontId="4" fillId="0" borderId="1" xfId="0" applyNumberFormat="1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78" fontId="8" fillId="0" borderId="1" xfId="2" applyNumberFormat="1" applyFont="1" applyBorder="1" applyAlignment="1">
      <alignment wrapText="1"/>
    </xf>
    <xf numFmtId="2" fontId="9" fillId="0" borderId="1" xfId="2" applyNumberFormat="1" applyFont="1" applyBorder="1" applyAlignment="1">
      <alignment wrapText="1"/>
    </xf>
    <xf numFmtId="1" fontId="8" fillId="0" borderId="1" xfId="2" applyNumberFormat="1" applyFont="1" applyBorder="1" applyAlignment="1">
      <alignment wrapText="1"/>
    </xf>
    <xf numFmtId="176" fontId="8" fillId="0" borderId="1" xfId="2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center" wrapText="1"/>
    </xf>
    <xf numFmtId="176" fontId="8" fillId="5" borderId="1" xfId="2" applyNumberFormat="1" applyFont="1" applyFill="1" applyBorder="1" applyAlignment="1">
      <alignment wrapText="1"/>
    </xf>
    <xf numFmtId="176" fontId="9" fillId="0" borderId="1" xfId="2" applyNumberFormat="1" applyFont="1" applyBorder="1" applyAlignment="1">
      <alignment wrapText="1"/>
    </xf>
    <xf numFmtId="176" fontId="8" fillId="3" borderId="1" xfId="2" applyNumberFormat="1" applyFont="1" applyFill="1" applyBorder="1" applyAlignment="1">
      <alignment wrapText="1"/>
    </xf>
    <xf numFmtId="10" fontId="8" fillId="3" borderId="1" xfId="2" applyNumberFormat="1" applyFont="1" applyFill="1" applyBorder="1" applyAlignment="1">
      <alignment wrapText="1"/>
    </xf>
    <xf numFmtId="176" fontId="9" fillId="7" borderId="1" xfId="2" applyNumberFormat="1" applyFont="1" applyFill="1" applyBorder="1" applyAlignment="1">
      <alignment wrapText="1"/>
    </xf>
    <xf numFmtId="176" fontId="4" fillId="3" borderId="1" xfId="0" applyNumberFormat="1" applyFont="1" applyFill="1" applyBorder="1" applyAlignment="1">
      <alignment horizontal="center" wrapText="1"/>
    </xf>
    <xf numFmtId="2" fontId="8" fillId="0" borderId="1" xfId="2" applyNumberFormat="1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1" xfId="0" applyBorder="1"/>
    <xf numFmtId="2" fontId="0" fillId="0" borderId="1" xfId="0" applyNumberFormat="1" applyBorder="1"/>
    <xf numFmtId="178" fontId="0" fillId="9" borderId="1" xfId="0" applyNumberFormat="1" applyFill="1" applyBorder="1"/>
    <xf numFmtId="1" fontId="0" fillId="9" borderId="1" xfId="0" applyNumberFormat="1" applyFill="1" applyBorder="1"/>
    <xf numFmtId="3" fontId="0" fillId="0" borderId="1" xfId="0" applyNumberFormat="1" applyBorder="1"/>
    <xf numFmtId="176" fontId="0" fillId="9" borderId="1" xfId="0" applyNumberFormat="1" applyFill="1" applyBorder="1"/>
    <xf numFmtId="183" fontId="0" fillId="0" borderId="1" xfId="0" applyNumberFormat="1" applyBorder="1"/>
    <xf numFmtId="10" fontId="0" fillId="0" borderId="1" xfId="0" applyNumberFormat="1" applyBorder="1"/>
    <xf numFmtId="10" fontId="0" fillId="9" borderId="1" xfId="6" applyNumberFormat="1" applyFont="1" applyFill="1" applyBorder="1" applyAlignment="1"/>
    <xf numFmtId="2" fontId="0" fillId="9" borderId="1" xfId="0" applyNumberFormat="1" applyFill="1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176" fontId="6" fillId="5" borderId="1" xfId="0" applyNumberFormat="1" applyFont="1" applyFill="1" applyBorder="1" applyAlignment="1">
      <alignment wrapText="1"/>
    </xf>
    <xf numFmtId="2" fontId="0" fillId="0" borderId="1" xfId="0" applyNumberFormat="1" applyBorder="1" applyAlignment="1">
      <alignment wrapText="1"/>
    </xf>
    <xf numFmtId="176" fontId="0" fillId="9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6" fontId="4" fillId="5" borderId="1" xfId="0" applyNumberFormat="1" applyFont="1" applyFill="1" applyBorder="1" applyAlignment="1">
      <alignment wrapText="1"/>
    </xf>
    <xf numFmtId="177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horizontal="center" wrapText="1"/>
    </xf>
    <xf numFmtId="181" fontId="15" fillId="0" borderId="1" xfId="0" applyNumberFormat="1" applyFont="1" applyBorder="1"/>
    <xf numFmtId="183" fontId="16" fillId="0" borderId="1" xfId="12" applyNumberFormat="1" applyFont="1" applyBorder="1" applyAlignment="1">
      <alignment horizontal="center" vertical="center" wrapText="1"/>
    </xf>
    <xf numFmtId="190" fontId="7" fillId="0" borderId="1" xfId="16" applyNumberFormat="1" applyBorder="1" applyAlignment="1">
      <alignment horizontal="center" vertical="center"/>
    </xf>
    <xf numFmtId="0" fontId="15" fillId="5" borderId="1" xfId="0" applyFont="1" applyFill="1" applyBorder="1" applyAlignment="1">
      <alignment horizontal="left"/>
    </xf>
    <xf numFmtId="183" fontId="16" fillId="5" borderId="1" xfId="12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left"/>
    </xf>
    <xf numFmtId="183" fontId="16" fillId="8" borderId="1" xfId="12" applyNumberFormat="1" applyFont="1" applyFill="1" applyBorder="1" applyAlignment="1">
      <alignment horizontal="center" vertical="center" wrapText="1"/>
    </xf>
    <xf numFmtId="178" fontId="0" fillId="0" borderId="0" xfId="0" applyNumberFormat="1" applyAlignment="1">
      <alignment wrapText="1"/>
    </xf>
    <xf numFmtId="0" fontId="3" fillId="0" borderId="1" xfId="0" applyFont="1" applyBorder="1" applyAlignment="1">
      <alignment horizontal="center" wrapText="1"/>
    </xf>
    <xf numFmtId="0" fontId="7" fillId="0" borderId="1" xfId="13" applyFont="1" applyBorder="1" applyAlignment="1">
      <alignment horizontal="center"/>
    </xf>
    <xf numFmtId="0" fontId="0" fillId="2" borderId="1" xfId="0" applyFill="1" applyBorder="1"/>
    <xf numFmtId="190" fontId="7" fillId="5" borderId="1" xfId="16" applyNumberFormat="1" applyFill="1" applyBorder="1" applyAlignment="1">
      <alignment horizontal="center" vertical="center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90" fontId="14" fillId="0" borderId="1" xfId="14" applyNumberFormat="1" applyFont="1" applyBorder="1" applyAlignment="1">
      <alignment horizontal="center"/>
    </xf>
    <xf numFmtId="0" fontId="17" fillId="5" borderId="1" xfId="0" applyFont="1" applyFill="1" applyBorder="1" applyAlignment="1">
      <alignment vertical="center"/>
    </xf>
    <xf numFmtId="0" fontId="7" fillId="0" borderId="1" xfId="13" applyFont="1" applyBorder="1" applyAlignment="1">
      <alignment vertical="center" wrapText="1"/>
    </xf>
    <xf numFmtId="0" fontId="7" fillId="0" borderId="1" xfId="14" applyFont="1" applyBorder="1" applyAlignment="1">
      <alignment vertical="center" wrapText="1"/>
    </xf>
    <xf numFmtId="0" fontId="7" fillId="0" borderId="1" xfId="15" applyFont="1" applyBorder="1" applyAlignment="1">
      <alignment horizontal="left" vertical="center"/>
    </xf>
  </cellXfs>
  <cellStyles count="19">
    <cellStyle name="_ET_STYLE_NoName_00_ 2 2 2" xfId="5"/>
    <cellStyle name="Comma 2" xfId="17"/>
    <cellStyle name="Normal 2" xfId="1"/>
    <cellStyle name="Normal 2 18 2" xfId="2"/>
    <cellStyle name="Normal 2 2" xfId="3"/>
    <cellStyle name="Normal 2 3" xfId="13"/>
    <cellStyle name="Normal 3" xfId="4"/>
    <cellStyle name="Normal 5" xfId="14"/>
    <cellStyle name="Normal 55" xfId="11"/>
    <cellStyle name="Percent 2" xfId="6"/>
    <cellStyle name="Percent 2 2 2 52" xfId="12"/>
    <cellStyle name="Percent 5" xfId="10"/>
    <cellStyle name="S0" xfId="8"/>
    <cellStyle name="常规" xfId="0" builtinId="0"/>
    <cellStyle name="常规 3 2 2" xfId="18"/>
    <cellStyle name="常规_quotation-Mercury  3.22.2011 (for BBB)_BBB Spring 12 Styleout Belize - Heather 102111 2 3" xfId="15"/>
    <cellStyle name="样式 1 2" xfId="7"/>
    <cellStyle name="样式 1 2 3" xfId="16"/>
    <cellStyle name="样式 1 4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103011</xdr:colOff>
      <xdr:row>3</xdr:row>
      <xdr:rowOff>217686</xdr:rowOff>
    </xdr:from>
    <xdr:to>
      <xdr:col>1</xdr:col>
      <xdr:colOff>2120900</xdr:colOff>
      <xdr:row>9</xdr:row>
      <xdr:rowOff>99187</xdr:rowOff>
    </xdr:to>
    <xdr:pic>
      <xdr:nvPicPr>
        <xdr:cNvPr id="12" name="Picture 11" descr="A close-up of a product&#10;&#10;Description automatically generated">
          <a:extLst>
            <a:ext uri="{FF2B5EF4-FFF2-40B4-BE49-F238E27FC236}">
              <a16:creationId xmlns:a16="http://schemas.microsoft.com/office/drawing/2014/main" xmlns="" id="{04DB87A6-AED0-447B-845C-253899F49D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r="-928"/>
        <a:stretch/>
      </xdr:blipFill>
      <xdr:spPr>
        <a:xfrm>
          <a:off x="776111" y="1919486"/>
          <a:ext cx="2017889" cy="12531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Jan'%2026%20POE%20BA%20%20Quote%20Sheet%20-%202025081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lahome1-my.sharepoint.com\Documents%20and%20Settings\ksurrat\Local%20Settings\Temporary%20Internet%20Files\OLK6A\2007%20Mid%20Year%20Infant%20Furniture%20-%20Product%20List%20%20Gerber%20Childrenswear%20%20WITH%20STYLE%20#S%20%207-18-0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kihfil4\PUBLIC\Merchandising\Merchant_Analytics\Attributes\Sears%20Soft%20Home%20Attributes\TEMPLATES\TEMPLATE_BATH_Sear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Documents%20and%20Settings\sunzhijuan\Local%20Settings\Temporary%20Internet%20Files\OLK1\Documents%20and%20Settings\merry.sheng\Desktop\TARGET\FORMS\TARGET%20quote%20sheet%20format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Merchandising\Kidsworld\!Infant-Toddler%20Hardlines\scott%20fryzel\mid%20year%20updates\category%208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FILES\Business\Sears\Item%20Setup\Copy%20of%20Fall%202011%20JLA%20Better%20Shower%20Curtains%20DISPLAY%20Exploding%20Assortment%20Spec%20Shee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2230092\AppData\Local\Microsoft\Windows\INetCache\Content.Outlook\M8FGDJXM\LIS_Jie%20Rui_Sept%20OTB%20(xf%207.21.2023)_2023.5.1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joyce\customer\CS\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TEMPLATE\CONST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SPECS\MISSES\801\ZELLERS\F97\F7-100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Merchandising\Kidsworld\!Infant-Toddler%20Hardlines\BUY%20PLANS\CAT.%2094%20Carriers\Cat.%2094%20---%20January%202007%20Approved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Merchandising\Kidsworld\!Infant-Toddler%20Hardlines\BUY%20PLANS\CAT.%2094%20Carriers\EXIT%20STRATEGY%207.8.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tar\SPECS\TRACKING\WENDY\APPROV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 - Jan '26 POE"/>
      <sheetName val="June '25 POE"/>
      <sheetName val="July ' 25 POE"/>
      <sheetName val="Apr '25 POE"/>
      <sheetName val="March '25 POE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GERBER CHILDRENSWEAR"/>
      <sheetName val="Gerber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UNIQUE ATTR"/>
      <sheetName val="UNIQUE ATTR 2"/>
      <sheetName val="COMMON ATTR"/>
      <sheetName val="PT TABLE"/>
      <sheetName val="Sheet1"/>
      <sheetName val="FLASH WK 23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Spec Sheet"/>
      <sheetName val="Mapping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iginal"/>
      <sheetName val="current"/>
      <sheetName val="Sheet2"/>
      <sheetName val="Sheet4"/>
      <sheetName val="Sheet3"/>
      <sheetName val="Sheet1"/>
      <sheetName val="Toddler Bedding MD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ON ATTR"/>
      <sheetName val="PT TABLE"/>
      <sheetName val="UNIQUE"/>
      <sheetName val="Product Attributing Job Aid"/>
      <sheetName val="AVL"/>
      <sheetName val="SAMPLE TAG"/>
      <sheetName val="IDRP Attributes"/>
      <sheetName val="SQ_Rim Stratification"/>
      <sheetName val="RN_Item Disposition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CL"/>
      <sheetName val="LISTS"/>
      <sheetName val="PORT LIST &amp; CONTAINER INFO"/>
      <sheetName val="Dry Regular Container Rates"/>
      <sheetName val="Refrigerated Container Rates"/>
      <sheetName val="BUYERS"/>
      <sheetName val="VENDOR MOA LIST"/>
      <sheetName val="VENDOR MOA PIVOT"/>
      <sheetName val="LIS_Jie Rui_Sept OTB (xf 7.2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LIST"/>
      <sheetName val="Mapping"/>
      <sheetName val="317-TOP"/>
      <sheetName val="Spec Sheet"/>
      <sheetName val="PT TABLE"/>
      <sheetName val="COMMON ATTR"/>
      <sheetName val="RN_Item Disposition"/>
      <sheetName val="COO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317-TOP"/>
      <sheetName val="Info"/>
      <sheetName val="Mapping"/>
      <sheetName val=" Projected 2006 VS. 2005"/>
      <sheetName val="FLASH WK 23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ANT HARDLINES"/>
      <sheetName val="TITLE PAGE"/>
      <sheetName val="2007"/>
      <sheetName val="94 PLANOGRAM 2007"/>
      <sheetName val="CAR SEAT PLANOGRAM"/>
      <sheetName val="TRAVEL SYSTEMS"/>
      <sheetName val="BOOSTERS"/>
      <sheetName val="BOUNCERS"/>
      <sheetName val="ENTERTAINERS"/>
      <sheetName val="INFANT CAR SEATS"/>
      <sheetName val="SWINGS"/>
      <sheetName val="CONVERTIBLE"/>
      <sheetName val="CONVENIENCE &amp; JEEP STROLLER"/>
      <sheetName val="DUO STROLLERS"/>
      <sheetName val="UMBRELLA STROLLERS"/>
      <sheetName val="SOFT CARRIERS"/>
      <sheetName val=" Projected 2006 VS. 2005"/>
      <sheetName val=" Projected 2006 VS. PLAN 2006"/>
      <sheetName val="Export"/>
      <sheetName val="Active item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MARKDOWN"/>
      <sheetName val="Car Seats"/>
      <sheetName val="inventory and sales"/>
      <sheetName val="WK 20"/>
      <sheetName val="MD"/>
      <sheetName val="WK26"/>
      <sheetName val="MD BY CAT"/>
      <sheetName val="MARKDOWN SUPPORT"/>
      <sheetName val="All Categories"/>
      <sheetName val="FLASH WK 23"/>
      <sheetName val="Flash WK 24"/>
      <sheetName val="Flash WK 2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Spec Sheet"/>
      <sheetName val="Mapping"/>
      <sheetName val="Costs"/>
      <sheetName val=" Projected 2006 VS. 2005"/>
      <sheetName val="FLASH WK 23"/>
      <sheetName val="a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H13"/>
  <sheetViews>
    <sheetView tabSelected="1" zoomScale="75" zoomScaleNormal="75" workbookViewId="0">
      <selection activeCell="I28" sqref="I28"/>
    </sheetView>
  </sheetViews>
  <sheetFormatPr defaultColWidth="9.140625" defaultRowHeight="15"/>
  <cols>
    <col min="1" max="1" width="10.140625" style="1" customWidth="1"/>
    <col min="2" max="2" width="32.42578125" style="2" customWidth="1"/>
    <col min="3" max="3" width="8.42578125" style="2" hidden="1" customWidth="1"/>
    <col min="4" max="4" width="10.42578125" style="2" customWidth="1"/>
    <col min="5" max="5" width="9.140625" style="2" customWidth="1"/>
    <col min="6" max="6" width="15.7109375" style="2" customWidth="1"/>
    <col min="7" max="7" width="10.5703125" style="2" customWidth="1"/>
    <col min="8" max="8" width="15.5703125" style="2" customWidth="1"/>
    <col min="9" max="9" width="17.42578125" style="2" customWidth="1"/>
    <col min="10" max="10" width="17.140625" style="2" customWidth="1"/>
    <col min="11" max="11" width="10.140625" style="3" customWidth="1"/>
    <col min="12" max="12" width="25.42578125" style="2" customWidth="1"/>
    <col min="13" max="14" width="9.140625" style="2" customWidth="1"/>
    <col min="15" max="15" width="13.5703125" style="2" customWidth="1"/>
    <col min="16" max="16" width="15.42578125" style="2" customWidth="1"/>
    <col min="17" max="17" width="8.85546875" style="2" customWidth="1"/>
    <col min="18" max="18" width="8.5703125" style="5" customWidth="1"/>
    <col min="19" max="19" width="9.42578125" style="2" customWidth="1"/>
    <col min="20" max="20" width="15.140625" style="2" customWidth="1"/>
    <col min="21" max="21" width="8.140625" style="64" customWidth="1"/>
    <col min="22" max="22" width="8.7109375" style="64" customWidth="1"/>
    <col min="23" max="23" width="8.5703125" style="64" customWidth="1"/>
    <col min="24" max="24" width="8.140625" style="64" customWidth="1"/>
    <col min="25" max="25" width="8.7109375" style="64" customWidth="1"/>
    <col min="26" max="26" width="7.140625" style="64" customWidth="1"/>
    <col min="27" max="27" width="9" style="63" customWidth="1"/>
    <col min="28" max="28" width="6.28515625" style="65" customWidth="1"/>
    <col min="29" max="29" width="10" style="58" customWidth="1"/>
    <col min="30" max="30" width="10" style="63" customWidth="1"/>
    <col min="31" max="31" width="9.85546875" style="65" customWidth="1"/>
    <col min="32" max="32" width="11.5703125" style="2" customWidth="1"/>
    <col min="33" max="33" width="8.85546875" style="5" customWidth="1"/>
    <col min="34" max="34" width="14.42578125" style="2" customWidth="1"/>
    <col min="35" max="35" width="9.42578125" style="2" customWidth="1"/>
    <col min="36" max="36" width="10.28515625" style="4" customWidth="1"/>
    <col min="37" max="37" width="9" style="5" customWidth="1"/>
    <col min="38" max="38" width="8.42578125" style="5" customWidth="1"/>
    <col min="39" max="39" width="7.85546875" style="4" customWidth="1"/>
    <col min="40" max="40" width="10.5703125" style="5" customWidth="1"/>
    <col min="41" max="41" width="8.140625" style="4" customWidth="1"/>
    <col min="42" max="43" width="9.28515625" style="5" customWidth="1"/>
    <col min="44" max="44" width="11.5703125" style="4" customWidth="1"/>
    <col min="45" max="45" width="10.85546875" style="5" customWidth="1"/>
    <col min="46" max="46" width="7.85546875" style="5" customWidth="1"/>
    <col min="47" max="47" width="9.5703125" style="5" customWidth="1"/>
    <col min="48" max="48" width="7.7109375" style="5" customWidth="1"/>
    <col min="49" max="49" width="12.140625" style="5" customWidth="1"/>
    <col min="50" max="51" width="9.140625" style="2" hidden="1" customWidth="1"/>
    <col min="52" max="52" width="9.140625" style="2"/>
    <col min="53" max="53" width="13.28515625" style="5" customWidth="1"/>
    <col min="54" max="54" width="11.7109375" style="5" customWidth="1"/>
    <col min="55" max="55" width="12.7109375" style="5" customWidth="1"/>
    <col min="56" max="56" width="12.42578125" style="2" bestFit="1" customWidth="1"/>
    <col min="57" max="57" width="9.7109375" style="2" customWidth="1"/>
    <col min="58" max="58" width="10.42578125" style="2" customWidth="1"/>
    <col min="59" max="59" width="18.7109375" style="2" customWidth="1"/>
    <col min="60" max="60" width="9.7109375" style="2" customWidth="1"/>
    <col min="61" max="61" width="14.7109375" style="2" bestFit="1" customWidth="1"/>
    <col min="62" max="16384" width="9.140625" style="2"/>
  </cols>
  <sheetData>
    <row r="1" spans="1:60" ht="68.099999999999994" customHeight="1">
      <c r="A1" s="7" t="s">
        <v>0</v>
      </c>
      <c r="B1" s="7" t="s">
        <v>1</v>
      </c>
      <c r="C1" s="8" t="s">
        <v>2</v>
      </c>
      <c r="D1" s="9" t="s">
        <v>3</v>
      </c>
      <c r="E1" s="9" t="s">
        <v>4</v>
      </c>
      <c r="F1" s="10" t="s">
        <v>5</v>
      </c>
      <c r="G1" s="8" t="s">
        <v>6</v>
      </c>
      <c r="H1" s="11" t="s">
        <v>7</v>
      </c>
      <c r="I1" s="12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8" t="s">
        <v>13</v>
      </c>
      <c r="O1" s="8" t="s">
        <v>14</v>
      </c>
      <c r="P1" s="8" t="s">
        <v>15</v>
      </c>
      <c r="Q1" s="12" t="s">
        <v>16</v>
      </c>
      <c r="R1" s="13" t="s">
        <v>17</v>
      </c>
      <c r="S1" s="14" t="s">
        <v>18</v>
      </c>
      <c r="T1" s="7" t="s">
        <v>19</v>
      </c>
      <c r="U1" s="15" t="s">
        <v>20</v>
      </c>
      <c r="V1" s="15" t="s">
        <v>21</v>
      </c>
      <c r="W1" s="15" t="s">
        <v>22</v>
      </c>
      <c r="X1" s="15" t="s">
        <v>23</v>
      </c>
      <c r="Y1" s="15" t="s">
        <v>24</v>
      </c>
      <c r="Z1" s="15" t="s">
        <v>25</v>
      </c>
      <c r="AA1" s="16" t="s">
        <v>26</v>
      </c>
      <c r="AB1" s="17" t="s">
        <v>27</v>
      </c>
      <c r="AC1" s="18" t="s">
        <v>28</v>
      </c>
      <c r="AD1" s="19" t="s">
        <v>29</v>
      </c>
      <c r="AE1" s="20" t="s">
        <v>30</v>
      </c>
      <c r="AF1" s="7" t="s">
        <v>31</v>
      </c>
      <c r="AG1" s="21" t="s">
        <v>32</v>
      </c>
      <c r="AH1" s="7" t="s">
        <v>33</v>
      </c>
      <c r="AI1" s="7"/>
      <c r="AJ1" s="22" t="s">
        <v>34</v>
      </c>
      <c r="AK1" s="23" t="s">
        <v>35</v>
      </c>
      <c r="AL1" s="21" t="s">
        <v>36</v>
      </c>
      <c r="AM1" s="22" t="s">
        <v>37</v>
      </c>
      <c r="AN1" s="21" t="s">
        <v>38</v>
      </c>
      <c r="AO1" s="22" t="s">
        <v>39</v>
      </c>
      <c r="AP1" s="21" t="s">
        <v>40</v>
      </c>
      <c r="AQ1" s="24" t="s">
        <v>41</v>
      </c>
      <c r="AR1" s="22" t="s">
        <v>42</v>
      </c>
      <c r="AS1" s="21" t="s">
        <v>43</v>
      </c>
      <c r="AT1" s="21" t="s">
        <v>44</v>
      </c>
      <c r="AU1" s="25" t="s">
        <v>45</v>
      </c>
      <c r="AV1" s="26" t="s">
        <v>46</v>
      </c>
      <c r="AW1" s="27" t="s">
        <v>47</v>
      </c>
      <c r="AX1" s="28" t="s">
        <v>48</v>
      </c>
      <c r="AY1" s="26" t="s">
        <v>49</v>
      </c>
      <c r="AZ1" s="7" t="s">
        <v>50</v>
      </c>
      <c r="BA1" s="21" t="s">
        <v>51</v>
      </c>
      <c r="BB1" s="21" t="s">
        <v>52</v>
      </c>
      <c r="BC1" s="21" t="s">
        <v>53</v>
      </c>
      <c r="BD1" s="29" t="s">
        <v>54</v>
      </c>
      <c r="BE1" s="30" t="s">
        <v>55</v>
      </c>
      <c r="BF1" s="30" t="s">
        <v>56</v>
      </c>
      <c r="BG1" s="31" t="s">
        <v>57</v>
      </c>
      <c r="BH1" s="31" t="s">
        <v>58</v>
      </c>
    </row>
    <row r="2" spans="1:60" ht="18" customHeight="1">
      <c r="A2" s="42">
        <v>98</v>
      </c>
      <c r="B2" s="59"/>
      <c r="C2" s="43"/>
      <c r="D2" s="68" t="s">
        <v>65</v>
      </c>
      <c r="E2" s="43"/>
      <c r="F2" s="32" t="s">
        <v>59</v>
      </c>
      <c r="G2" s="69" t="s">
        <v>68</v>
      </c>
      <c r="H2" s="70" t="s">
        <v>99</v>
      </c>
      <c r="I2" s="70" t="s">
        <v>99</v>
      </c>
      <c r="J2" s="68" t="s">
        <v>95</v>
      </c>
      <c r="K2" s="68" t="s">
        <v>70</v>
      </c>
      <c r="L2" s="60" t="s">
        <v>71</v>
      </c>
      <c r="M2" s="67" t="s">
        <v>67</v>
      </c>
      <c r="N2" s="43"/>
      <c r="O2" s="61" t="s">
        <v>72</v>
      </c>
      <c r="P2" s="61"/>
      <c r="Q2" s="32" t="s">
        <v>60</v>
      </c>
      <c r="R2" s="44">
        <v>2.2999999999999998</v>
      </c>
      <c r="S2" s="32" t="s">
        <v>61</v>
      </c>
      <c r="T2" s="43"/>
      <c r="U2" s="66">
        <v>44</v>
      </c>
      <c r="V2" s="66">
        <v>36</v>
      </c>
      <c r="W2" s="66">
        <v>35</v>
      </c>
      <c r="X2" s="49">
        <v>24</v>
      </c>
      <c r="Y2" s="49">
        <v>21</v>
      </c>
      <c r="Z2" s="49">
        <v>13</v>
      </c>
      <c r="AA2" s="45">
        <v>6</v>
      </c>
      <c r="AB2" s="50">
        <v>2</v>
      </c>
      <c r="AC2" s="34">
        <f t="shared" ref="AC2:AC13" si="0">IF(X2="","",X2*Y2*Z2/1000000)</f>
        <v>6.5519999999999997E-3</v>
      </c>
      <c r="AD2" s="33">
        <v>63</v>
      </c>
      <c r="AE2" s="35">
        <f t="shared" ref="AE2:AE13" si="1">IF(AB2="","",AD2/AC2*AB2)</f>
        <v>19230.76923076923</v>
      </c>
      <c r="AF2" s="36">
        <v>2250</v>
      </c>
      <c r="AG2" s="46">
        <f t="shared" ref="AG2:AG13" si="2">IF(ISERROR(AF2/AE2),"",AF2/AE2)</f>
        <v>0.11700000000000001</v>
      </c>
      <c r="AH2" s="51" t="s">
        <v>64</v>
      </c>
      <c r="AI2" s="52">
        <v>1.7999999999999999E-2</v>
      </c>
      <c r="AJ2" s="38">
        <f t="shared" ref="AJ2:AJ13" si="3">AI2+30%</f>
        <v>0.318</v>
      </c>
      <c r="AK2" s="46">
        <f t="shared" ref="AK2:AK13" si="4">IF(ISERROR(R2*AJ2),"",R2*AJ2)</f>
        <v>0.73139999999999994</v>
      </c>
      <c r="AL2" s="37">
        <f t="shared" ref="AL2:AL13" si="5">IF(ISERROR(R2+AG2+AK2),"",R2+AG2+AK2)</f>
        <v>3.1483999999999996</v>
      </c>
      <c r="AM2" s="39">
        <v>0</v>
      </c>
      <c r="AN2" s="46">
        <f t="shared" ref="AN2:AN13" si="6">IF(ISERROR(AW2*AM2),"",AW2*AM2)</f>
        <v>0</v>
      </c>
      <c r="AO2" s="47">
        <v>0</v>
      </c>
      <c r="AP2" s="37">
        <f t="shared" ref="AP2:AP13" si="7">IF(ISERROR(AW2*AO2),"",AW2*AO2)</f>
        <v>0</v>
      </c>
      <c r="AQ2" s="6">
        <v>0</v>
      </c>
      <c r="AR2" s="39">
        <v>0</v>
      </c>
      <c r="AS2" s="46">
        <f t="shared" ref="AS2:AS13" si="8">IF(ISERROR(AW2*AR2),"",AW2*AR2)</f>
        <v>0</v>
      </c>
      <c r="AT2" s="37">
        <f t="shared" ref="AT2:AT13" si="9">IF(ISERROR(AN2+AP2+AS2),"",AN2+AP2+AS2)</f>
        <v>0</v>
      </c>
      <c r="AU2" s="37">
        <f t="shared" ref="AU2:AU13" si="10">IF(ISERROR(AL2+AT2),"",AL2+AT2)</f>
        <v>3.1483999999999996</v>
      </c>
      <c r="AV2" s="40">
        <f t="shared" ref="AV2:AV13" si="11">IF(ISERROR((AW2-AU2)/AW2),"",(AW2-AU2)/AW2)</f>
        <v>0.37032000000000009</v>
      </c>
      <c r="AW2" s="48">
        <v>5</v>
      </c>
      <c r="AX2" s="43"/>
      <c r="AY2" s="40" t="str">
        <f t="shared" ref="AY2:AY13" si="12">IF(ISERROR((AX2-AW2)/AX2),"",(AX2-AW2)/AX2)</f>
        <v/>
      </c>
      <c r="AZ2" s="53">
        <v>1000</v>
      </c>
      <c r="BA2" s="37">
        <f t="shared" ref="BA2:BA13" si="13">IF(ISERROR(AU2*AZ2),"",AU2*AZ2)</f>
        <v>3148.3999999999996</v>
      </c>
      <c r="BB2" s="37">
        <f t="shared" ref="BB2:BB13" si="14">IF(ISERROR(AW2*AZ2),"",AW2*AZ2)</f>
        <v>5000</v>
      </c>
      <c r="BC2" s="37">
        <f t="shared" ref="BC2:BC13" si="15">IF(ISERROR(AX2*AZ2),"",AX2*AZ2)</f>
        <v>0</v>
      </c>
      <c r="BD2" s="41">
        <f t="shared" ref="BD2:BD12" si="16">IF(U2="","",U2*V2*W2/1000000/AB2*AZ2)</f>
        <v>27.720000000000002</v>
      </c>
      <c r="BE2" s="43"/>
      <c r="BF2" s="43"/>
      <c r="BG2" t="s">
        <v>62</v>
      </c>
      <c r="BH2" t="s">
        <v>63</v>
      </c>
    </row>
    <row r="3" spans="1:60" ht="18" customHeight="1">
      <c r="A3" s="42">
        <v>99</v>
      </c>
      <c r="B3" s="59"/>
      <c r="C3" s="43"/>
      <c r="D3" s="68"/>
      <c r="E3" s="43"/>
      <c r="F3" s="32" t="s">
        <v>59</v>
      </c>
      <c r="G3" s="69" t="s">
        <v>68</v>
      </c>
      <c r="H3" s="70" t="s">
        <v>100</v>
      </c>
      <c r="I3" s="70" t="s">
        <v>100</v>
      </c>
      <c r="J3" s="68" t="s">
        <v>69</v>
      </c>
      <c r="K3" s="68" t="s">
        <v>70</v>
      </c>
      <c r="L3" s="60" t="s">
        <v>94</v>
      </c>
      <c r="M3" s="67" t="s">
        <v>67</v>
      </c>
      <c r="N3" s="43"/>
      <c r="O3" s="61" t="s">
        <v>73</v>
      </c>
      <c r="P3" s="61"/>
      <c r="Q3" s="32" t="s">
        <v>60</v>
      </c>
      <c r="R3" s="44">
        <v>1.45</v>
      </c>
      <c r="S3" s="32" t="s">
        <v>61</v>
      </c>
      <c r="T3" s="43"/>
      <c r="U3" s="66">
        <v>44</v>
      </c>
      <c r="V3" s="66">
        <v>36</v>
      </c>
      <c r="W3" s="66">
        <v>35</v>
      </c>
      <c r="X3" s="49">
        <v>15</v>
      </c>
      <c r="Y3" s="49">
        <v>15</v>
      </c>
      <c r="Z3" s="49">
        <v>12</v>
      </c>
      <c r="AA3" s="45">
        <v>6</v>
      </c>
      <c r="AB3" s="50">
        <v>1</v>
      </c>
      <c r="AC3" s="34">
        <f t="shared" si="0"/>
        <v>2.7000000000000001E-3</v>
      </c>
      <c r="AD3" s="33">
        <v>63</v>
      </c>
      <c r="AE3" s="35">
        <f t="shared" si="1"/>
        <v>23333.333333333332</v>
      </c>
      <c r="AF3" s="36">
        <v>2250</v>
      </c>
      <c r="AG3" s="46">
        <f t="shared" si="2"/>
        <v>9.6428571428571433E-2</v>
      </c>
      <c r="AH3" s="54" t="s">
        <v>66</v>
      </c>
      <c r="AI3" s="55">
        <v>3.4000000000000002E-2</v>
      </c>
      <c r="AJ3" s="38">
        <f t="shared" si="3"/>
        <v>0.33399999999999996</v>
      </c>
      <c r="AK3" s="46">
        <f t="shared" si="4"/>
        <v>0.48429999999999995</v>
      </c>
      <c r="AL3" s="37">
        <f t="shared" si="5"/>
        <v>2.0307285714285714</v>
      </c>
      <c r="AM3" s="39">
        <v>0</v>
      </c>
      <c r="AN3" s="46">
        <f t="shared" si="6"/>
        <v>0</v>
      </c>
      <c r="AO3" s="47">
        <v>0</v>
      </c>
      <c r="AP3" s="37">
        <f t="shared" si="7"/>
        <v>0</v>
      </c>
      <c r="AQ3" s="6">
        <v>0</v>
      </c>
      <c r="AR3" s="39">
        <v>0</v>
      </c>
      <c r="AS3" s="46">
        <f t="shared" si="8"/>
        <v>0</v>
      </c>
      <c r="AT3" s="37">
        <f t="shared" si="9"/>
        <v>0</v>
      </c>
      <c r="AU3" s="37">
        <f t="shared" si="10"/>
        <v>2.0307285714285714</v>
      </c>
      <c r="AV3" s="40">
        <f t="shared" si="11"/>
        <v>0.35327115559599637</v>
      </c>
      <c r="AW3" s="48">
        <v>3.14</v>
      </c>
      <c r="AX3" s="43"/>
      <c r="AY3" s="40" t="str">
        <f t="shared" si="12"/>
        <v/>
      </c>
      <c r="AZ3" s="53">
        <v>500</v>
      </c>
      <c r="BA3" s="37">
        <f t="shared" si="13"/>
        <v>1015.3642857142858</v>
      </c>
      <c r="BB3" s="37">
        <f t="shared" si="14"/>
        <v>1570</v>
      </c>
      <c r="BC3" s="37">
        <f t="shared" si="15"/>
        <v>0</v>
      </c>
      <c r="BD3" s="41">
        <f t="shared" si="16"/>
        <v>27.720000000000002</v>
      </c>
      <c r="BE3" s="43"/>
      <c r="BF3" s="43"/>
      <c r="BG3" t="s">
        <v>62</v>
      </c>
      <c r="BH3" t="s">
        <v>63</v>
      </c>
    </row>
    <row r="4" spans="1:60" ht="18" customHeight="1">
      <c r="A4" s="42">
        <v>100</v>
      </c>
      <c r="B4" s="59"/>
      <c r="C4" s="43"/>
      <c r="D4" s="68"/>
      <c r="E4" s="43"/>
      <c r="F4" s="32" t="s">
        <v>59</v>
      </c>
      <c r="G4" s="69" t="s">
        <v>68</v>
      </c>
      <c r="H4" s="70" t="s">
        <v>101</v>
      </c>
      <c r="I4" s="70" t="s">
        <v>101</v>
      </c>
      <c r="J4" s="68" t="s">
        <v>69</v>
      </c>
      <c r="K4" s="68" t="s">
        <v>70</v>
      </c>
      <c r="L4" s="60" t="s">
        <v>74</v>
      </c>
      <c r="M4" s="67" t="s">
        <v>67</v>
      </c>
      <c r="N4" s="43"/>
      <c r="O4" s="61" t="s">
        <v>75</v>
      </c>
      <c r="P4" s="61"/>
      <c r="Q4" s="32" t="s">
        <v>60</v>
      </c>
      <c r="R4" s="44">
        <v>1.36</v>
      </c>
      <c r="S4" s="32" t="s">
        <v>61</v>
      </c>
      <c r="T4" s="43"/>
      <c r="U4" s="66">
        <v>44</v>
      </c>
      <c r="V4" s="66">
        <v>36</v>
      </c>
      <c r="W4" s="66">
        <v>35</v>
      </c>
      <c r="X4" s="49">
        <v>16</v>
      </c>
      <c r="Y4" s="49">
        <v>14</v>
      </c>
      <c r="Z4" s="49">
        <v>12</v>
      </c>
      <c r="AA4" s="45">
        <v>6</v>
      </c>
      <c r="AB4" s="50">
        <v>1</v>
      </c>
      <c r="AC4" s="34">
        <f t="shared" si="0"/>
        <v>2.6879999999999999E-3</v>
      </c>
      <c r="AD4" s="33">
        <v>63</v>
      </c>
      <c r="AE4" s="35">
        <f t="shared" si="1"/>
        <v>23437.5</v>
      </c>
      <c r="AF4" s="36">
        <v>2250</v>
      </c>
      <c r="AG4" s="46">
        <f t="shared" si="2"/>
        <v>9.6000000000000002E-2</v>
      </c>
      <c r="AH4" s="56" t="s">
        <v>66</v>
      </c>
      <c r="AI4" s="57">
        <v>3.4000000000000002E-2</v>
      </c>
      <c r="AJ4" s="38">
        <f t="shared" si="3"/>
        <v>0.33399999999999996</v>
      </c>
      <c r="AK4" s="46">
        <f t="shared" si="4"/>
        <v>0.45423999999999998</v>
      </c>
      <c r="AL4" s="37">
        <f t="shared" si="5"/>
        <v>1.9102400000000002</v>
      </c>
      <c r="AM4" s="39">
        <v>0</v>
      </c>
      <c r="AN4" s="46">
        <f t="shared" si="6"/>
        <v>0</v>
      </c>
      <c r="AO4" s="47">
        <v>0</v>
      </c>
      <c r="AP4" s="37">
        <f t="shared" si="7"/>
        <v>0</v>
      </c>
      <c r="AQ4" s="6">
        <v>0</v>
      </c>
      <c r="AR4" s="39">
        <v>0</v>
      </c>
      <c r="AS4" s="46">
        <f t="shared" si="8"/>
        <v>0</v>
      </c>
      <c r="AT4" s="37">
        <f t="shared" si="9"/>
        <v>0</v>
      </c>
      <c r="AU4" s="37">
        <f t="shared" si="10"/>
        <v>1.9102400000000002</v>
      </c>
      <c r="AV4" s="40">
        <f t="shared" si="11"/>
        <v>0.39164331210191078</v>
      </c>
      <c r="AW4" s="48">
        <v>3.14</v>
      </c>
      <c r="AX4" s="43"/>
      <c r="AY4" s="40" t="str">
        <f t="shared" si="12"/>
        <v/>
      </c>
      <c r="AZ4" s="53">
        <v>500</v>
      </c>
      <c r="BA4" s="37">
        <f t="shared" si="13"/>
        <v>955.12000000000012</v>
      </c>
      <c r="BB4" s="37">
        <f t="shared" si="14"/>
        <v>1570</v>
      </c>
      <c r="BC4" s="37">
        <f t="shared" si="15"/>
        <v>0</v>
      </c>
      <c r="BD4" s="41">
        <f t="shared" si="16"/>
        <v>27.720000000000002</v>
      </c>
      <c r="BE4" s="43"/>
      <c r="BF4" s="43"/>
      <c r="BG4" t="s">
        <v>62</v>
      </c>
      <c r="BH4" t="s">
        <v>63</v>
      </c>
    </row>
    <row r="5" spans="1:60" ht="18" customHeight="1">
      <c r="A5" s="42">
        <v>101</v>
      </c>
      <c r="B5" s="59"/>
      <c r="C5" s="43"/>
      <c r="D5" s="68"/>
      <c r="E5" s="43"/>
      <c r="F5" s="32" t="s">
        <v>59</v>
      </c>
      <c r="G5" s="69" t="s">
        <v>68</v>
      </c>
      <c r="H5" s="70" t="s">
        <v>96</v>
      </c>
      <c r="I5" s="70" t="s">
        <v>96</v>
      </c>
      <c r="J5" s="68" t="s">
        <v>69</v>
      </c>
      <c r="K5" s="68" t="s">
        <v>70</v>
      </c>
      <c r="L5" s="60" t="s">
        <v>76</v>
      </c>
      <c r="M5" s="67" t="s">
        <v>67</v>
      </c>
      <c r="N5" s="43"/>
      <c r="O5" s="61" t="s">
        <v>77</v>
      </c>
      <c r="P5" s="61"/>
      <c r="Q5" s="32" t="s">
        <v>60</v>
      </c>
      <c r="R5" s="44">
        <v>1.36</v>
      </c>
      <c r="S5" s="32" t="s">
        <v>61</v>
      </c>
      <c r="T5" s="43"/>
      <c r="U5" s="66">
        <v>44</v>
      </c>
      <c r="V5" s="66">
        <v>36</v>
      </c>
      <c r="W5" s="66">
        <v>35</v>
      </c>
      <c r="X5" s="49">
        <v>19</v>
      </c>
      <c r="Y5" s="49">
        <v>17</v>
      </c>
      <c r="Z5" s="49">
        <v>8</v>
      </c>
      <c r="AA5" s="45">
        <v>6</v>
      </c>
      <c r="AB5" s="50">
        <v>1</v>
      </c>
      <c r="AC5" s="34">
        <f t="shared" si="0"/>
        <v>2.5839999999999999E-3</v>
      </c>
      <c r="AD5" s="33">
        <v>63</v>
      </c>
      <c r="AE5" s="35">
        <f t="shared" si="1"/>
        <v>24380.804953560371</v>
      </c>
      <c r="AF5" s="36">
        <v>2250</v>
      </c>
      <c r="AG5" s="46">
        <f t="shared" si="2"/>
        <v>9.228571428571429E-2</v>
      </c>
      <c r="AH5" s="54" t="s">
        <v>66</v>
      </c>
      <c r="AI5" s="55">
        <v>3.4000000000000002E-2</v>
      </c>
      <c r="AJ5" s="38">
        <f t="shared" si="3"/>
        <v>0.33399999999999996</v>
      </c>
      <c r="AK5" s="46">
        <f t="shared" si="4"/>
        <v>0.45423999999999998</v>
      </c>
      <c r="AL5" s="37">
        <f t="shared" si="5"/>
        <v>1.9065257142857144</v>
      </c>
      <c r="AM5" s="39">
        <v>0</v>
      </c>
      <c r="AN5" s="46">
        <f t="shared" si="6"/>
        <v>0</v>
      </c>
      <c r="AO5" s="47">
        <v>0</v>
      </c>
      <c r="AP5" s="37">
        <f t="shared" si="7"/>
        <v>0</v>
      </c>
      <c r="AQ5" s="6">
        <v>0</v>
      </c>
      <c r="AR5" s="39">
        <v>0</v>
      </c>
      <c r="AS5" s="46">
        <f t="shared" si="8"/>
        <v>0</v>
      </c>
      <c r="AT5" s="37">
        <f t="shared" si="9"/>
        <v>0</v>
      </c>
      <c r="AU5" s="37">
        <f t="shared" si="10"/>
        <v>1.9065257142857144</v>
      </c>
      <c r="AV5" s="40">
        <f t="shared" si="11"/>
        <v>0.39282620564149229</v>
      </c>
      <c r="AW5" s="48">
        <v>3.14</v>
      </c>
      <c r="AX5" s="43"/>
      <c r="AY5" s="40" t="str">
        <f t="shared" si="12"/>
        <v/>
      </c>
      <c r="AZ5" s="53">
        <v>500</v>
      </c>
      <c r="BA5" s="37">
        <f t="shared" si="13"/>
        <v>953.26285714285723</v>
      </c>
      <c r="BB5" s="37">
        <f t="shared" si="14"/>
        <v>1570</v>
      </c>
      <c r="BC5" s="37">
        <f t="shared" si="15"/>
        <v>0</v>
      </c>
      <c r="BD5" s="41">
        <f t="shared" si="16"/>
        <v>27.720000000000002</v>
      </c>
      <c r="BE5" s="43"/>
      <c r="BF5" s="43"/>
      <c r="BG5" t="s">
        <v>62</v>
      </c>
      <c r="BH5" t="s">
        <v>63</v>
      </c>
    </row>
    <row r="6" spans="1:60" ht="18" customHeight="1">
      <c r="A6" s="42">
        <v>102</v>
      </c>
      <c r="B6" s="59"/>
      <c r="C6" s="43"/>
      <c r="D6" s="68"/>
      <c r="E6" s="43"/>
      <c r="F6" s="32" t="s">
        <v>59</v>
      </c>
      <c r="G6" s="69" t="s">
        <v>68</v>
      </c>
      <c r="H6" s="70" t="s">
        <v>102</v>
      </c>
      <c r="I6" s="70" t="s">
        <v>102</v>
      </c>
      <c r="J6" s="68" t="s">
        <v>69</v>
      </c>
      <c r="K6" s="68" t="s">
        <v>70</v>
      </c>
      <c r="L6" s="60" t="s">
        <v>78</v>
      </c>
      <c r="M6" s="67" t="s">
        <v>67</v>
      </c>
      <c r="N6" s="43"/>
      <c r="O6" s="61" t="s">
        <v>79</v>
      </c>
      <c r="P6" s="61"/>
      <c r="Q6" s="32" t="s">
        <v>60</v>
      </c>
      <c r="R6" s="44">
        <v>2.75</v>
      </c>
      <c r="S6" s="32" t="s">
        <v>61</v>
      </c>
      <c r="T6" s="43"/>
      <c r="U6" s="66">
        <v>44</v>
      </c>
      <c r="V6" s="66">
        <v>36</v>
      </c>
      <c r="W6" s="66">
        <v>35</v>
      </c>
      <c r="X6" s="49">
        <v>21</v>
      </c>
      <c r="Y6" s="49">
        <v>16</v>
      </c>
      <c r="Z6" s="49">
        <v>16</v>
      </c>
      <c r="AA6" s="45">
        <v>6</v>
      </c>
      <c r="AB6" s="50">
        <v>1</v>
      </c>
      <c r="AC6" s="34">
        <f t="shared" si="0"/>
        <v>5.3759999999999997E-3</v>
      </c>
      <c r="AD6" s="33">
        <v>63</v>
      </c>
      <c r="AE6" s="35">
        <f t="shared" si="1"/>
        <v>11718.75</v>
      </c>
      <c r="AF6" s="36">
        <v>2250</v>
      </c>
      <c r="AG6" s="46">
        <f t="shared" si="2"/>
        <v>0.192</v>
      </c>
      <c r="AH6" s="54" t="s">
        <v>66</v>
      </c>
      <c r="AI6" s="55">
        <v>3.4000000000000002E-2</v>
      </c>
      <c r="AJ6" s="38">
        <f t="shared" si="3"/>
        <v>0.33399999999999996</v>
      </c>
      <c r="AK6" s="46">
        <f t="shared" si="4"/>
        <v>0.91849999999999987</v>
      </c>
      <c r="AL6" s="37">
        <f t="shared" si="5"/>
        <v>3.8605</v>
      </c>
      <c r="AM6" s="39">
        <v>0</v>
      </c>
      <c r="AN6" s="46">
        <f t="shared" si="6"/>
        <v>0</v>
      </c>
      <c r="AO6" s="47">
        <v>0</v>
      </c>
      <c r="AP6" s="37">
        <f t="shared" si="7"/>
        <v>0</v>
      </c>
      <c r="AQ6" s="6">
        <v>0</v>
      </c>
      <c r="AR6" s="39">
        <v>0</v>
      </c>
      <c r="AS6" s="46">
        <f t="shared" si="8"/>
        <v>0</v>
      </c>
      <c r="AT6" s="37">
        <f t="shared" si="9"/>
        <v>0</v>
      </c>
      <c r="AU6" s="37">
        <f t="shared" si="10"/>
        <v>3.8605</v>
      </c>
      <c r="AV6" s="40">
        <f t="shared" si="11"/>
        <v>0.27160377358490562</v>
      </c>
      <c r="AW6" s="48">
        <v>5.3</v>
      </c>
      <c r="AX6" s="43"/>
      <c r="AY6" s="40" t="str">
        <f t="shared" si="12"/>
        <v/>
      </c>
      <c r="AZ6" s="53">
        <v>500</v>
      </c>
      <c r="BA6" s="37">
        <f t="shared" si="13"/>
        <v>1930.25</v>
      </c>
      <c r="BB6" s="37">
        <f t="shared" si="14"/>
        <v>2650</v>
      </c>
      <c r="BC6" s="37">
        <f t="shared" si="15"/>
        <v>0</v>
      </c>
      <c r="BD6" s="41">
        <f t="shared" si="16"/>
        <v>27.720000000000002</v>
      </c>
      <c r="BE6" s="43"/>
      <c r="BF6" s="43"/>
      <c r="BG6" t="s">
        <v>62</v>
      </c>
      <c r="BH6" t="s">
        <v>63</v>
      </c>
    </row>
    <row r="7" spans="1:60" ht="18" customHeight="1">
      <c r="A7" s="42">
        <v>103</v>
      </c>
      <c r="B7" s="59"/>
      <c r="C7" s="43"/>
      <c r="D7" s="68"/>
      <c r="E7" s="43"/>
      <c r="F7" s="32" t="s">
        <v>59</v>
      </c>
      <c r="G7" s="69" t="s">
        <v>68</v>
      </c>
      <c r="H7" s="70" t="s">
        <v>103</v>
      </c>
      <c r="I7" s="70" t="s">
        <v>103</v>
      </c>
      <c r="J7" s="68" t="s">
        <v>69</v>
      </c>
      <c r="K7" s="68" t="s">
        <v>70</v>
      </c>
      <c r="L7" s="60" t="s">
        <v>80</v>
      </c>
      <c r="M7" s="67" t="s">
        <v>67</v>
      </c>
      <c r="N7" s="43"/>
      <c r="O7" s="61" t="s">
        <v>81</v>
      </c>
      <c r="P7" s="61"/>
      <c r="Q7" s="32" t="s">
        <v>60</v>
      </c>
      <c r="R7" s="44">
        <v>2.44</v>
      </c>
      <c r="S7" s="32" t="s">
        <v>61</v>
      </c>
      <c r="T7" s="43"/>
      <c r="U7" s="66">
        <v>44</v>
      </c>
      <c r="V7" s="66">
        <v>36</v>
      </c>
      <c r="W7" s="66">
        <v>35</v>
      </c>
      <c r="X7" s="49">
        <v>26</v>
      </c>
      <c r="Y7" s="49">
        <v>24</v>
      </c>
      <c r="Z7" s="49">
        <v>15</v>
      </c>
      <c r="AA7" s="45">
        <v>6</v>
      </c>
      <c r="AB7" s="50">
        <v>2</v>
      </c>
      <c r="AC7" s="34">
        <f t="shared" si="0"/>
        <v>9.3600000000000003E-3</v>
      </c>
      <c r="AD7" s="33">
        <v>63</v>
      </c>
      <c r="AE7" s="35">
        <f t="shared" si="1"/>
        <v>13461.538461538461</v>
      </c>
      <c r="AF7" s="36">
        <v>2250</v>
      </c>
      <c r="AG7" s="46">
        <f t="shared" si="2"/>
        <v>0.16714285714285715</v>
      </c>
      <c r="AH7" s="54" t="s">
        <v>66</v>
      </c>
      <c r="AI7" s="55">
        <v>3.4000000000000002E-2</v>
      </c>
      <c r="AJ7" s="38">
        <f t="shared" si="3"/>
        <v>0.33399999999999996</v>
      </c>
      <c r="AK7" s="46">
        <f t="shared" si="4"/>
        <v>0.81495999999999991</v>
      </c>
      <c r="AL7" s="37">
        <f t="shared" si="5"/>
        <v>3.4221028571428569</v>
      </c>
      <c r="AM7" s="39">
        <v>0</v>
      </c>
      <c r="AN7" s="46">
        <f t="shared" si="6"/>
        <v>0</v>
      </c>
      <c r="AO7" s="47">
        <v>0</v>
      </c>
      <c r="AP7" s="37">
        <f t="shared" si="7"/>
        <v>0</v>
      </c>
      <c r="AQ7" s="6">
        <v>0</v>
      </c>
      <c r="AR7" s="39">
        <v>0</v>
      </c>
      <c r="AS7" s="46">
        <f t="shared" si="8"/>
        <v>0</v>
      </c>
      <c r="AT7" s="37">
        <f t="shared" si="9"/>
        <v>0</v>
      </c>
      <c r="AU7" s="37">
        <f t="shared" si="10"/>
        <v>3.4221028571428569</v>
      </c>
      <c r="AV7" s="40">
        <f t="shared" si="11"/>
        <v>0.40794068215521512</v>
      </c>
      <c r="AW7" s="48">
        <v>5.78</v>
      </c>
      <c r="AX7" s="43"/>
      <c r="AY7" s="40" t="str">
        <f t="shared" si="12"/>
        <v/>
      </c>
      <c r="AZ7" s="53">
        <v>500</v>
      </c>
      <c r="BA7" s="37">
        <f t="shared" si="13"/>
        <v>1711.0514285714285</v>
      </c>
      <c r="BB7" s="37">
        <f t="shared" si="14"/>
        <v>2890</v>
      </c>
      <c r="BC7" s="37">
        <f t="shared" si="15"/>
        <v>0</v>
      </c>
      <c r="BD7" s="41">
        <f t="shared" si="16"/>
        <v>13.860000000000001</v>
      </c>
      <c r="BE7" s="43"/>
      <c r="BF7" s="43"/>
      <c r="BG7" t="s">
        <v>62</v>
      </c>
      <c r="BH7" t="s">
        <v>63</v>
      </c>
    </row>
    <row r="8" spans="1:60" ht="18" customHeight="1">
      <c r="A8" s="42">
        <v>104</v>
      </c>
      <c r="B8" s="59"/>
      <c r="C8" s="43"/>
      <c r="D8" s="68"/>
      <c r="E8" s="43"/>
      <c r="F8" s="32" t="s">
        <v>59</v>
      </c>
      <c r="G8" s="69" t="s">
        <v>68</v>
      </c>
      <c r="H8" s="70" t="s">
        <v>104</v>
      </c>
      <c r="I8" s="70" t="s">
        <v>104</v>
      </c>
      <c r="J8" s="68" t="s">
        <v>69</v>
      </c>
      <c r="K8" s="68" t="s">
        <v>70</v>
      </c>
      <c r="L8" s="60" t="s">
        <v>82</v>
      </c>
      <c r="M8" s="67" t="s">
        <v>67</v>
      </c>
      <c r="N8" s="43"/>
      <c r="O8" s="61" t="s">
        <v>83</v>
      </c>
      <c r="P8" s="61"/>
      <c r="Q8" s="32" t="s">
        <v>60</v>
      </c>
      <c r="R8" s="44">
        <v>2.44</v>
      </c>
      <c r="S8" s="32" t="s">
        <v>61</v>
      </c>
      <c r="T8" s="43"/>
      <c r="U8" s="66">
        <v>44</v>
      </c>
      <c r="V8" s="66">
        <v>36</v>
      </c>
      <c r="W8" s="66">
        <v>35</v>
      </c>
      <c r="X8" s="49">
        <v>26</v>
      </c>
      <c r="Y8" s="49">
        <v>24</v>
      </c>
      <c r="Z8" s="49">
        <v>15</v>
      </c>
      <c r="AA8" s="45">
        <v>6</v>
      </c>
      <c r="AB8" s="50">
        <v>2</v>
      </c>
      <c r="AC8" s="34">
        <f t="shared" si="0"/>
        <v>9.3600000000000003E-3</v>
      </c>
      <c r="AD8" s="33">
        <v>63</v>
      </c>
      <c r="AE8" s="35">
        <f t="shared" si="1"/>
        <v>13461.538461538461</v>
      </c>
      <c r="AF8" s="36">
        <v>2250</v>
      </c>
      <c r="AG8" s="46">
        <f t="shared" si="2"/>
        <v>0.16714285714285715</v>
      </c>
      <c r="AH8" s="54" t="s">
        <v>66</v>
      </c>
      <c r="AI8" s="55">
        <v>3.4000000000000002E-2</v>
      </c>
      <c r="AJ8" s="38">
        <f t="shared" si="3"/>
        <v>0.33399999999999996</v>
      </c>
      <c r="AK8" s="46">
        <f t="shared" si="4"/>
        <v>0.81495999999999991</v>
      </c>
      <c r="AL8" s="37">
        <f t="shared" si="5"/>
        <v>3.4221028571428569</v>
      </c>
      <c r="AM8" s="39">
        <v>0</v>
      </c>
      <c r="AN8" s="46">
        <f t="shared" si="6"/>
        <v>0</v>
      </c>
      <c r="AO8" s="47">
        <v>0</v>
      </c>
      <c r="AP8" s="37">
        <f t="shared" si="7"/>
        <v>0</v>
      </c>
      <c r="AQ8" s="6">
        <v>0</v>
      </c>
      <c r="AR8" s="39">
        <v>0</v>
      </c>
      <c r="AS8" s="46">
        <f t="shared" si="8"/>
        <v>0</v>
      </c>
      <c r="AT8" s="37">
        <f t="shared" si="9"/>
        <v>0</v>
      </c>
      <c r="AU8" s="37">
        <f t="shared" si="10"/>
        <v>3.4221028571428569</v>
      </c>
      <c r="AV8" s="40">
        <f t="shared" si="11"/>
        <v>0.40794068215521512</v>
      </c>
      <c r="AW8" s="48">
        <v>5.78</v>
      </c>
      <c r="AX8" s="43"/>
      <c r="AY8" s="40" t="str">
        <f t="shared" si="12"/>
        <v/>
      </c>
      <c r="AZ8" s="53">
        <v>500</v>
      </c>
      <c r="BA8" s="37">
        <f t="shared" si="13"/>
        <v>1711.0514285714285</v>
      </c>
      <c r="BB8" s="37">
        <f t="shared" si="14"/>
        <v>2890</v>
      </c>
      <c r="BC8" s="37">
        <f t="shared" si="15"/>
        <v>0</v>
      </c>
      <c r="BD8" s="41">
        <f t="shared" si="16"/>
        <v>13.860000000000001</v>
      </c>
      <c r="BE8" s="43"/>
      <c r="BF8" s="43"/>
      <c r="BG8" t="s">
        <v>62</v>
      </c>
      <c r="BH8" t="s">
        <v>63</v>
      </c>
    </row>
    <row r="9" spans="1:60" ht="18" customHeight="1">
      <c r="A9" s="42">
        <v>105</v>
      </c>
      <c r="B9" s="59"/>
      <c r="C9" s="43"/>
      <c r="D9" s="68"/>
      <c r="E9" s="43"/>
      <c r="F9" s="32" t="s">
        <v>59</v>
      </c>
      <c r="G9" s="69" t="s">
        <v>68</v>
      </c>
      <c r="H9" s="70" t="s">
        <v>105</v>
      </c>
      <c r="I9" s="70" t="s">
        <v>105</v>
      </c>
      <c r="J9" s="68" t="s">
        <v>69</v>
      </c>
      <c r="K9" s="68" t="s">
        <v>70</v>
      </c>
      <c r="L9" s="60" t="s">
        <v>84</v>
      </c>
      <c r="M9" s="67" t="s">
        <v>67</v>
      </c>
      <c r="N9" s="43"/>
      <c r="O9" s="61" t="s">
        <v>85</v>
      </c>
      <c r="P9" s="61"/>
      <c r="Q9" s="32" t="s">
        <v>60</v>
      </c>
      <c r="R9" s="44">
        <v>2.44</v>
      </c>
      <c r="S9" s="32" t="s">
        <v>61</v>
      </c>
      <c r="T9" s="43"/>
      <c r="U9" s="66">
        <v>44</v>
      </c>
      <c r="V9" s="66">
        <v>36</v>
      </c>
      <c r="W9" s="66">
        <v>35</v>
      </c>
      <c r="X9" s="49">
        <v>26</v>
      </c>
      <c r="Y9" s="49">
        <v>24</v>
      </c>
      <c r="Z9" s="49">
        <v>15</v>
      </c>
      <c r="AA9" s="45">
        <v>6</v>
      </c>
      <c r="AB9" s="50">
        <v>2</v>
      </c>
      <c r="AC9" s="34">
        <f t="shared" si="0"/>
        <v>9.3600000000000003E-3</v>
      </c>
      <c r="AD9" s="33">
        <v>63</v>
      </c>
      <c r="AE9" s="35">
        <f t="shared" si="1"/>
        <v>13461.538461538461</v>
      </c>
      <c r="AF9" s="36">
        <v>2250</v>
      </c>
      <c r="AG9" s="46">
        <f t="shared" si="2"/>
        <v>0.16714285714285715</v>
      </c>
      <c r="AH9" s="54" t="s">
        <v>66</v>
      </c>
      <c r="AI9" s="55">
        <v>3.4000000000000002E-2</v>
      </c>
      <c r="AJ9" s="38">
        <f t="shared" si="3"/>
        <v>0.33399999999999996</v>
      </c>
      <c r="AK9" s="46">
        <f t="shared" si="4"/>
        <v>0.81495999999999991</v>
      </c>
      <c r="AL9" s="37">
        <f t="shared" si="5"/>
        <v>3.4221028571428569</v>
      </c>
      <c r="AM9" s="39">
        <v>0</v>
      </c>
      <c r="AN9" s="46">
        <f t="shared" si="6"/>
        <v>0</v>
      </c>
      <c r="AO9" s="47">
        <v>0</v>
      </c>
      <c r="AP9" s="37">
        <f t="shared" si="7"/>
        <v>0</v>
      </c>
      <c r="AQ9" s="6">
        <v>0</v>
      </c>
      <c r="AR9" s="39">
        <v>0</v>
      </c>
      <c r="AS9" s="46">
        <f t="shared" si="8"/>
        <v>0</v>
      </c>
      <c r="AT9" s="37">
        <f t="shared" si="9"/>
        <v>0</v>
      </c>
      <c r="AU9" s="37">
        <f t="shared" si="10"/>
        <v>3.4221028571428569</v>
      </c>
      <c r="AV9" s="40">
        <f t="shared" si="11"/>
        <v>0.40794068215521512</v>
      </c>
      <c r="AW9" s="48">
        <v>5.78</v>
      </c>
      <c r="AX9" s="43"/>
      <c r="AY9" s="40" t="str">
        <f t="shared" si="12"/>
        <v/>
      </c>
      <c r="AZ9" s="53">
        <v>500</v>
      </c>
      <c r="BA9" s="37">
        <f t="shared" si="13"/>
        <v>1711.0514285714285</v>
      </c>
      <c r="BB9" s="37">
        <f t="shared" si="14"/>
        <v>2890</v>
      </c>
      <c r="BC9" s="37">
        <f t="shared" si="15"/>
        <v>0</v>
      </c>
      <c r="BD9" s="41">
        <f t="shared" si="16"/>
        <v>13.860000000000001</v>
      </c>
      <c r="BE9" s="43"/>
      <c r="BF9" s="43"/>
      <c r="BG9" t="s">
        <v>62</v>
      </c>
      <c r="BH9" t="s">
        <v>63</v>
      </c>
    </row>
    <row r="10" spans="1:60" ht="18" customHeight="1">
      <c r="A10" s="42">
        <v>106</v>
      </c>
      <c r="B10" s="59"/>
      <c r="C10" s="43"/>
      <c r="D10" s="68"/>
      <c r="E10" s="43"/>
      <c r="F10" s="32" t="s">
        <v>59</v>
      </c>
      <c r="G10" s="69" t="s">
        <v>68</v>
      </c>
      <c r="H10" s="70" t="s">
        <v>106</v>
      </c>
      <c r="I10" s="70" t="s">
        <v>106</v>
      </c>
      <c r="J10" s="68" t="s">
        <v>69</v>
      </c>
      <c r="K10" s="68" t="s">
        <v>70</v>
      </c>
      <c r="L10" s="60" t="s">
        <v>86</v>
      </c>
      <c r="M10" s="67" t="s">
        <v>67</v>
      </c>
      <c r="N10" s="43"/>
      <c r="O10" s="61" t="s">
        <v>87</v>
      </c>
      <c r="P10" s="61"/>
      <c r="Q10" s="32" t="s">
        <v>60</v>
      </c>
      <c r="R10" s="44">
        <v>3.5</v>
      </c>
      <c r="S10" s="32" t="s">
        <v>61</v>
      </c>
      <c r="T10" s="43"/>
      <c r="U10" s="66">
        <v>44</v>
      </c>
      <c r="V10" s="66">
        <v>36</v>
      </c>
      <c r="W10" s="66">
        <v>35</v>
      </c>
      <c r="X10" s="49">
        <v>21</v>
      </c>
      <c r="Y10" s="49">
        <v>16</v>
      </c>
      <c r="Z10" s="49">
        <v>16</v>
      </c>
      <c r="AA10" s="45">
        <v>6</v>
      </c>
      <c r="AB10" s="50">
        <v>1</v>
      </c>
      <c r="AC10" s="34">
        <f t="shared" si="0"/>
        <v>5.3759999999999997E-3</v>
      </c>
      <c r="AD10" s="33">
        <v>63</v>
      </c>
      <c r="AE10" s="35">
        <f t="shared" si="1"/>
        <v>11718.75</v>
      </c>
      <c r="AF10" s="36">
        <v>2250</v>
      </c>
      <c r="AG10" s="46">
        <f t="shared" si="2"/>
        <v>0.192</v>
      </c>
      <c r="AH10" s="54" t="s">
        <v>66</v>
      </c>
      <c r="AI10" s="55">
        <v>3.4000000000000002E-2</v>
      </c>
      <c r="AJ10" s="38">
        <f t="shared" si="3"/>
        <v>0.33399999999999996</v>
      </c>
      <c r="AK10" s="46">
        <f t="shared" si="4"/>
        <v>1.1689999999999998</v>
      </c>
      <c r="AL10" s="37">
        <f t="shared" si="5"/>
        <v>4.8609999999999998</v>
      </c>
      <c r="AM10" s="39">
        <v>0</v>
      </c>
      <c r="AN10" s="46">
        <f t="shared" si="6"/>
        <v>0</v>
      </c>
      <c r="AO10" s="47">
        <v>0</v>
      </c>
      <c r="AP10" s="37">
        <f t="shared" si="7"/>
        <v>0</v>
      </c>
      <c r="AQ10" s="6">
        <v>0</v>
      </c>
      <c r="AR10" s="39">
        <v>0</v>
      </c>
      <c r="AS10" s="46">
        <f t="shared" si="8"/>
        <v>0</v>
      </c>
      <c r="AT10" s="37">
        <f t="shared" si="9"/>
        <v>0</v>
      </c>
      <c r="AU10" s="37">
        <f t="shared" si="10"/>
        <v>4.8609999999999998</v>
      </c>
      <c r="AV10" s="40">
        <f t="shared" si="11"/>
        <v>0.32013986013986023</v>
      </c>
      <c r="AW10" s="48">
        <v>7.15</v>
      </c>
      <c r="AX10" s="43"/>
      <c r="AY10" s="40" t="str">
        <f t="shared" si="12"/>
        <v/>
      </c>
      <c r="AZ10" s="62">
        <v>500</v>
      </c>
      <c r="BA10" s="37">
        <f t="shared" si="13"/>
        <v>2430.5</v>
      </c>
      <c r="BB10" s="37">
        <f t="shared" si="14"/>
        <v>3575</v>
      </c>
      <c r="BC10" s="37">
        <f t="shared" si="15"/>
        <v>0</v>
      </c>
      <c r="BD10" s="41">
        <f t="shared" si="16"/>
        <v>27.720000000000002</v>
      </c>
      <c r="BE10" s="43"/>
      <c r="BF10" s="43"/>
      <c r="BG10" t="s">
        <v>62</v>
      </c>
      <c r="BH10" t="s">
        <v>63</v>
      </c>
    </row>
    <row r="11" spans="1:60" ht="18" customHeight="1">
      <c r="A11" s="42">
        <v>107</v>
      </c>
      <c r="B11" s="59"/>
      <c r="C11" s="43"/>
      <c r="D11" s="68"/>
      <c r="E11" s="43"/>
      <c r="F11" s="32" t="s">
        <v>59</v>
      </c>
      <c r="G11" s="69" t="s">
        <v>68</v>
      </c>
      <c r="H11" s="70" t="s">
        <v>107</v>
      </c>
      <c r="I11" s="70" t="s">
        <v>107</v>
      </c>
      <c r="J11" s="68" t="s">
        <v>69</v>
      </c>
      <c r="K11" s="68" t="s">
        <v>70</v>
      </c>
      <c r="L11" s="60" t="s">
        <v>88</v>
      </c>
      <c r="M11" s="67" t="s">
        <v>67</v>
      </c>
      <c r="N11" s="43"/>
      <c r="O11" s="61" t="s">
        <v>89</v>
      </c>
      <c r="P11" s="61"/>
      <c r="Q11" s="32" t="s">
        <v>60</v>
      </c>
      <c r="R11" s="44">
        <v>3.59</v>
      </c>
      <c r="S11" s="32" t="s">
        <v>61</v>
      </c>
      <c r="T11" s="43"/>
      <c r="U11" s="66">
        <v>44</v>
      </c>
      <c r="V11" s="66">
        <v>36</v>
      </c>
      <c r="W11" s="66">
        <v>35</v>
      </c>
      <c r="X11" s="49">
        <v>21</v>
      </c>
      <c r="Y11" s="49">
        <v>16</v>
      </c>
      <c r="Z11" s="49">
        <v>16</v>
      </c>
      <c r="AA11" s="45">
        <v>6</v>
      </c>
      <c r="AB11" s="50">
        <v>1</v>
      </c>
      <c r="AC11" s="34">
        <f t="shared" si="0"/>
        <v>5.3759999999999997E-3</v>
      </c>
      <c r="AD11" s="33">
        <v>63</v>
      </c>
      <c r="AE11" s="35">
        <f t="shared" si="1"/>
        <v>11718.75</v>
      </c>
      <c r="AF11" s="36">
        <v>2250</v>
      </c>
      <c r="AG11" s="46">
        <f t="shared" si="2"/>
        <v>0.192</v>
      </c>
      <c r="AH11" s="54" t="s">
        <v>66</v>
      </c>
      <c r="AI11" s="55">
        <v>3.4000000000000002E-2</v>
      </c>
      <c r="AJ11" s="38">
        <f t="shared" si="3"/>
        <v>0.33399999999999996</v>
      </c>
      <c r="AK11" s="46">
        <f t="shared" si="4"/>
        <v>1.1990599999999998</v>
      </c>
      <c r="AL11" s="37">
        <f t="shared" si="5"/>
        <v>4.9810599999999994</v>
      </c>
      <c r="AM11" s="39">
        <v>0</v>
      </c>
      <c r="AN11" s="46">
        <f t="shared" si="6"/>
        <v>0</v>
      </c>
      <c r="AO11" s="47">
        <v>0</v>
      </c>
      <c r="AP11" s="37">
        <f t="shared" si="7"/>
        <v>0</v>
      </c>
      <c r="AQ11" s="6">
        <v>0</v>
      </c>
      <c r="AR11" s="39">
        <v>0</v>
      </c>
      <c r="AS11" s="46">
        <f t="shared" si="8"/>
        <v>0</v>
      </c>
      <c r="AT11" s="37">
        <f t="shared" si="9"/>
        <v>0</v>
      </c>
      <c r="AU11" s="37">
        <f t="shared" si="10"/>
        <v>4.9810599999999994</v>
      </c>
      <c r="AV11" s="40">
        <f t="shared" si="11"/>
        <v>0.31295724137931041</v>
      </c>
      <c r="AW11" s="48">
        <v>7.25</v>
      </c>
      <c r="AX11" s="43"/>
      <c r="AY11" s="40" t="str">
        <f t="shared" si="12"/>
        <v/>
      </c>
      <c r="AZ11" s="62">
        <v>500</v>
      </c>
      <c r="BA11" s="37">
        <f t="shared" si="13"/>
        <v>2490.5299999999997</v>
      </c>
      <c r="BB11" s="37">
        <f t="shared" si="14"/>
        <v>3625</v>
      </c>
      <c r="BC11" s="37">
        <f t="shared" si="15"/>
        <v>0</v>
      </c>
      <c r="BD11" s="41">
        <f t="shared" si="16"/>
        <v>27.720000000000002</v>
      </c>
      <c r="BE11" s="43"/>
      <c r="BF11" s="43"/>
      <c r="BG11" t="s">
        <v>62</v>
      </c>
      <c r="BH11" t="s">
        <v>63</v>
      </c>
    </row>
    <row r="12" spans="1:60" ht="18" customHeight="1">
      <c r="A12" s="42">
        <v>108</v>
      </c>
      <c r="B12" s="59"/>
      <c r="C12" s="43"/>
      <c r="D12" s="68"/>
      <c r="E12" s="43"/>
      <c r="F12" s="32" t="s">
        <v>59</v>
      </c>
      <c r="G12" s="69" t="s">
        <v>68</v>
      </c>
      <c r="H12" s="70" t="s">
        <v>97</v>
      </c>
      <c r="I12" s="70" t="s">
        <v>97</v>
      </c>
      <c r="J12" s="68" t="s">
        <v>69</v>
      </c>
      <c r="K12" s="68" t="s">
        <v>70</v>
      </c>
      <c r="L12" s="60" t="s">
        <v>90</v>
      </c>
      <c r="M12" s="67" t="s">
        <v>67</v>
      </c>
      <c r="N12" s="43"/>
      <c r="O12" s="61" t="s">
        <v>91</v>
      </c>
      <c r="P12" s="61"/>
      <c r="Q12" s="32" t="s">
        <v>60</v>
      </c>
      <c r="R12" s="44">
        <v>3.85</v>
      </c>
      <c r="S12" s="32" t="s">
        <v>61</v>
      </c>
      <c r="T12" s="43"/>
      <c r="U12" s="66">
        <v>44</v>
      </c>
      <c r="V12" s="66">
        <v>36</v>
      </c>
      <c r="W12" s="66">
        <v>35</v>
      </c>
      <c r="X12" s="49">
        <v>20</v>
      </c>
      <c r="Y12" s="49">
        <v>20</v>
      </c>
      <c r="Z12" s="49">
        <v>21</v>
      </c>
      <c r="AA12" s="45">
        <v>6</v>
      </c>
      <c r="AB12" s="50">
        <v>1</v>
      </c>
      <c r="AC12" s="34">
        <f t="shared" si="0"/>
        <v>8.3999999999999995E-3</v>
      </c>
      <c r="AD12" s="33">
        <v>63</v>
      </c>
      <c r="AE12" s="35">
        <f t="shared" si="1"/>
        <v>7500.0000000000009</v>
      </c>
      <c r="AF12" s="36">
        <v>2250</v>
      </c>
      <c r="AG12" s="46">
        <f t="shared" si="2"/>
        <v>0.3</v>
      </c>
      <c r="AH12" s="54" t="s">
        <v>66</v>
      </c>
      <c r="AI12" s="55">
        <v>3.4000000000000002E-2</v>
      </c>
      <c r="AJ12" s="38">
        <f t="shared" si="3"/>
        <v>0.33399999999999996</v>
      </c>
      <c r="AK12" s="46">
        <f t="shared" si="4"/>
        <v>1.2858999999999998</v>
      </c>
      <c r="AL12" s="37">
        <f t="shared" si="5"/>
        <v>5.4359000000000002</v>
      </c>
      <c r="AM12" s="39">
        <v>0</v>
      </c>
      <c r="AN12" s="46">
        <f t="shared" si="6"/>
        <v>0</v>
      </c>
      <c r="AO12" s="47">
        <v>0</v>
      </c>
      <c r="AP12" s="37">
        <f t="shared" si="7"/>
        <v>0</v>
      </c>
      <c r="AQ12" s="6">
        <v>0</v>
      </c>
      <c r="AR12" s="39">
        <v>0</v>
      </c>
      <c r="AS12" s="46">
        <f t="shared" si="8"/>
        <v>0</v>
      </c>
      <c r="AT12" s="37">
        <f t="shared" si="9"/>
        <v>0</v>
      </c>
      <c r="AU12" s="37">
        <f t="shared" si="10"/>
        <v>5.4359000000000002</v>
      </c>
      <c r="AV12" s="40">
        <f t="shared" si="11"/>
        <v>0.33301840490797546</v>
      </c>
      <c r="AW12" s="48">
        <v>8.15</v>
      </c>
      <c r="AX12" s="43"/>
      <c r="AY12" s="40" t="str">
        <f t="shared" si="12"/>
        <v/>
      </c>
      <c r="AZ12" s="53">
        <v>500</v>
      </c>
      <c r="BA12" s="37">
        <f t="shared" si="13"/>
        <v>2717.9500000000003</v>
      </c>
      <c r="BB12" s="37">
        <f t="shared" si="14"/>
        <v>4075</v>
      </c>
      <c r="BC12" s="37">
        <f t="shared" si="15"/>
        <v>0</v>
      </c>
      <c r="BD12" s="41">
        <f t="shared" si="16"/>
        <v>27.720000000000002</v>
      </c>
      <c r="BE12" s="43"/>
      <c r="BF12" s="43"/>
      <c r="BG12" t="s">
        <v>62</v>
      </c>
      <c r="BH12" t="s">
        <v>63</v>
      </c>
    </row>
    <row r="13" spans="1:60" ht="18" customHeight="1">
      <c r="A13" s="42">
        <v>109</v>
      </c>
      <c r="B13" s="59"/>
      <c r="C13" s="43"/>
      <c r="D13" s="68"/>
      <c r="E13" s="43"/>
      <c r="F13" s="32" t="s">
        <v>59</v>
      </c>
      <c r="G13" s="69" t="s">
        <v>68</v>
      </c>
      <c r="H13" s="70" t="s">
        <v>98</v>
      </c>
      <c r="I13" s="70" t="s">
        <v>98</v>
      </c>
      <c r="J13" s="68" t="s">
        <v>69</v>
      </c>
      <c r="K13" s="68" t="s">
        <v>70</v>
      </c>
      <c r="L13" s="60" t="s">
        <v>92</v>
      </c>
      <c r="M13" s="67" t="s">
        <v>67</v>
      </c>
      <c r="N13" s="43"/>
      <c r="O13" s="61" t="s">
        <v>93</v>
      </c>
      <c r="P13" s="61"/>
      <c r="Q13" s="32" t="s">
        <v>60</v>
      </c>
      <c r="R13" s="44">
        <v>6.1</v>
      </c>
      <c r="S13" s="32" t="s">
        <v>61</v>
      </c>
      <c r="T13" s="43"/>
      <c r="U13" s="66">
        <v>44</v>
      </c>
      <c r="V13" s="66">
        <v>36</v>
      </c>
      <c r="W13" s="66">
        <v>35</v>
      </c>
      <c r="X13" s="49">
        <v>32</v>
      </c>
      <c r="Y13" s="49">
        <v>26</v>
      </c>
      <c r="Z13" s="49">
        <v>27</v>
      </c>
      <c r="AA13" s="45">
        <v>6</v>
      </c>
      <c r="AB13" s="50">
        <v>1</v>
      </c>
      <c r="AC13" s="34">
        <f t="shared" si="0"/>
        <v>2.2464000000000001E-2</v>
      </c>
      <c r="AD13" s="33">
        <v>63</v>
      </c>
      <c r="AE13" s="35">
        <f t="shared" si="1"/>
        <v>2804.4871794871792</v>
      </c>
      <c r="AF13" s="36">
        <v>2250</v>
      </c>
      <c r="AG13" s="46">
        <f t="shared" si="2"/>
        <v>0.80228571428571438</v>
      </c>
      <c r="AH13" s="54" t="s">
        <v>66</v>
      </c>
      <c r="AI13" s="55">
        <v>3.4000000000000002E-2</v>
      </c>
      <c r="AJ13" s="38">
        <f t="shared" si="3"/>
        <v>0.33399999999999996</v>
      </c>
      <c r="AK13" s="46">
        <f t="shared" si="4"/>
        <v>2.0373999999999999</v>
      </c>
      <c r="AL13" s="37">
        <f t="shared" si="5"/>
        <v>8.939685714285714</v>
      </c>
      <c r="AM13" s="39">
        <v>0</v>
      </c>
      <c r="AN13" s="46">
        <f t="shared" si="6"/>
        <v>0</v>
      </c>
      <c r="AO13" s="47">
        <v>0</v>
      </c>
      <c r="AP13" s="37">
        <f t="shared" si="7"/>
        <v>0</v>
      </c>
      <c r="AQ13" s="6">
        <v>0</v>
      </c>
      <c r="AR13" s="39">
        <v>0</v>
      </c>
      <c r="AS13" s="46">
        <f t="shared" si="8"/>
        <v>0</v>
      </c>
      <c r="AT13" s="37">
        <f t="shared" si="9"/>
        <v>0</v>
      </c>
      <c r="AU13" s="37">
        <f t="shared" si="10"/>
        <v>8.939685714285714</v>
      </c>
      <c r="AV13" s="40">
        <f t="shared" si="11"/>
        <v>0.33780105820105821</v>
      </c>
      <c r="AW13" s="48">
        <v>13.5</v>
      </c>
      <c r="AX13" s="43"/>
      <c r="AY13" s="40" t="str">
        <f t="shared" si="12"/>
        <v/>
      </c>
      <c r="AZ13" s="53">
        <v>500</v>
      </c>
      <c r="BA13" s="37">
        <f t="shared" si="13"/>
        <v>4469.8428571428567</v>
      </c>
      <c r="BB13" s="37">
        <f t="shared" si="14"/>
        <v>6750</v>
      </c>
      <c r="BC13" s="37">
        <f t="shared" si="15"/>
        <v>0</v>
      </c>
      <c r="BD13" s="41">
        <f>IF(U13="","",U13*V13*W13/1000000/AB13*AZ13)</f>
        <v>27.720000000000002</v>
      </c>
      <c r="BE13" s="43"/>
      <c r="BF13" s="43"/>
      <c r="BG13" t="s">
        <v>62</v>
      </c>
      <c r="BH13" t="s">
        <v>63</v>
      </c>
    </row>
  </sheetData>
  <sheetProtection insertRows="0" deleteRows="0" sort="0"/>
  <protectedRanges>
    <protectedRange sqref="BD2:BD13 AG2:AG13 AY2:AY13 L14:AW170 AK2:AW13 A14:J170 L2:AE13 A2:G13 J2:J13" name="Range1"/>
    <protectedRange sqref="AF2:AF13" name="Range1_3"/>
    <protectedRange sqref="AJ2:AJ13" name="Range1_4"/>
    <protectedRange sqref="K2:K197" name="Range1_1"/>
    <protectedRange sqref="AH2:AH13" name="Range1_4_1_1_1"/>
    <protectedRange sqref="H2:I13" name="Range1_7"/>
  </protectedRanges>
  <mergeCells count="1">
    <mergeCell ref="B2:B13"/>
  </mergeCell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[1]ValueSelect!#REF!</xm:f>
          </x14:formula1>
          <xm:sqref>F2:F13</xm:sqref>
        </x14:dataValidation>
        <x14:dataValidation type="list" allowBlank="1" showInputMessage="1" showErrorMessage="1">
          <x14:formula1>
            <xm:f>[1]Data!#REF!</xm:f>
          </x14:formula1>
          <xm:sqref>BH2:BH13</xm:sqref>
        </x14:dataValidation>
        <x14:dataValidation type="list" allowBlank="1" showInputMessage="1" showErrorMessage="1">
          <x14:formula1>
            <xm:f>[1]ValueSelect!#REF!</xm:f>
          </x14:formula1>
          <xm:sqref>BG2:BG13</xm:sqref>
        </x14:dataValidation>
        <x14:dataValidation type="list" allowBlank="1" showInputMessage="1" showErrorMessage="1">
          <x14:formula1>
            <xm:f>[1]Data!#REF!</xm:f>
          </x14:formula1>
          <xm:sqref>S2:S13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 - Jan '26 POE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2025-08-20T01:28:32Z</dcterms:created>
  <dcterms:modified xsi:type="dcterms:W3CDTF">2025-08-20T02:07:21Z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65" linkTarget="PROP_65">
    <vt:lpwstr>#REF!</vt:lpwstr>
  </property>
</Properties>
</file>