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90A9064B-BF71-4104-A391-ACD05B39E6D9}" xr6:coauthVersionLast="47" xr6:coauthVersionMax="47" xr10:uidLastSave="{00000000-0000-0000-0000-000000000000}"/>
  <bookViews>
    <workbookView xWindow="-110" yWindow="-110" windowWidth="19420" windowHeight="10300" xr2:uid="{149749F7-5EFF-4466-9A84-72A67AADC387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7" i="1" l="1"/>
  <c r="BD7" i="1"/>
  <c r="AW7" i="1"/>
  <c r="AT7" i="1"/>
  <c r="AR7" i="1"/>
  <c r="AP7" i="1"/>
  <c r="AN7" i="1"/>
  <c r="AK7" i="1"/>
  <c r="AD7" i="1"/>
  <c r="AF7" i="1" s="1"/>
  <c r="AH7" i="1" s="1"/>
  <c r="AL7" i="1" s="1"/>
  <c r="U7" i="1"/>
  <c r="BG6" i="1"/>
  <c r="BD6" i="1"/>
  <c r="AW6" i="1"/>
  <c r="AT6" i="1"/>
  <c r="AR6" i="1"/>
  <c r="AP6" i="1"/>
  <c r="AN6" i="1"/>
  <c r="AK6" i="1"/>
  <c r="AD6" i="1"/>
  <c r="AF6" i="1" s="1"/>
  <c r="AH6" i="1" s="1"/>
  <c r="AL6" i="1" s="1"/>
  <c r="U6" i="1"/>
  <c r="BG5" i="1"/>
  <c r="BD5" i="1"/>
  <c r="AW5" i="1"/>
  <c r="AT5" i="1"/>
  <c r="AR5" i="1"/>
  <c r="AP5" i="1"/>
  <c r="AN5" i="1"/>
  <c r="AK5" i="1"/>
  <c r="AD5" i="1"/>
  <c r="AF5" i="1" s="1"/>
  <c r="AH5" i="1" s="1"/>
  <c r="U5" i="1"/>
  <c r="BG4" i="1"/>
  <c r="BD4" i="1"/>
  <c r="AW4" i="1"/>
  <c r="AT4" i="1"/>
  <c r="AR4" i="1"/>
  <c r="AP4" i="1"/>
  <c r="AN4" i="1"/>
  <c r="AK4" i="1"/>
  <c r="AD4" i="1"/>
  <c r="AF4" i="1" s="1"/>
  <c r="AH4" i="1" s="1"/>
  <c r="U4" i="1"/>
  <c r="BG3" i="1"/>
  <c r="BD3" i="1"/>
  <c r="AW3" i="1"/>
  <c r="AT3" i="1"/>
  <c r="AR3" i="1"/>
  <c r="AP3" i="1"/>
  <c r="AN3" i="1"/>
  <c r="AK3" i="1"/>
  <c r="AD3" i="1"/>
  <c r="AF3" i="1" s="1"/>
  <c r="AH3" i="1" s="1"/>
  <c r="AL3" i="1" s="1"/>
  <c r="U3" i="1"/>
  <c r="BG2" i="1"/>
  <c r="BD2" i="1"/>
  <c r="AW2" i="1"/>
  <c r="AT2" i="1"/>
  <c r="AR2" i="1"/>
  <c r="AP2" i="1"/>
  <c r="AN2" i="1"/>
  <c r="AK2" i="1"/>
  <c r="AD2" i="1"/>
  <c r="AF2" i="1" s="1"/>
  <c r="AH2" i="1" s="1"/>
  <c r="AL2" i="1" s="1"/>
  <c r="U2" i="1"/>
  <c r="AX4" i="1" l="1"/>
  <c r="AX6" i="1"/>
  <c r="AY6" i="1" s="1"/>
  <c r="AZ6" i="1" s="1"/>
  <c r="BF6" i="1" s="1"/>
  <c r="AL5" i="1"/>
  <c r="AX7" i="1"/>
  <c r="AY7" i="1" s="1"/>
  <c r="AZ7" i="1" s="1"/>
  <c r="BF7" i="1" s="1"/>
  <c r="AX5" i="1"/>
  <c r="AX3" i="1"/>
  <c r="AY3" i="1" s="1"/>
  <c r="AZ3" i="1" s="1"/>
  <c r="BF3" i="1" s="1"/>
  <c r="AL4" i="1"/>
  <c r="AY4" i="1" s="1"/>
  <c r="AZ4" i="1" s="1"/>
  <c r="BF4" i="1" s="1"/>
  <c r="AX2" i="1"/>
  <c r="AY2" i="1" s="1"/>
  <c r="AZ2" i="1" s="1"/>
  <c r="BF2" i="1" s="1"/>
  <c r="AY5" i="1" l="1"/>
  <c r="AZ5" i="1" s="1"/>
  <c r="BF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18655196-37F5-41CC-8E14-291B0F99DECE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D307CAC9-C81D-4142-8AF3-36A132C04D1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D8876257-23A7-487C-BAA1-CA9A2864350C}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 xr:uid="{699D369C-DBBD-44EE-93F4-BE46EC75BAC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5331FDBF-E32C-4027-8F96-64FDC629B6F5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E96A9518-8A31-428F-9E88-D1F54DF7539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26CAFB87-66CD-40AA-8DF5-E1DDE28EB936}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 xr:uid="{A4B1ACD2-7BFA-441E-900E-31FF7E3F7617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 xr:uid="{1A20BFCC-FED7-4A9F-9C5A-E9FAAB8EA0E3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6FBBF5F-BDCE-4139-A8BC-6756554117AF}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 xr:uid="{04F6175D-D6F7-43EE-9604-78640A8B1882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7779E65C-F6EE-47A7-B6AD-AE493F64B997}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 xr:uid="{8417CF98-6474-49A5-9608-400F125785CC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05EA14AC-9463-4428-8F35-0B76234F008C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 xr:uid="{DB85DA5E-EED5-4AB0-8167-0BB340124C2E}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 xr:uid="{49032E4E-E38E-4DD2-AFAE-5CD4CDA743DA}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 xr:uid="{878CB144-0DA4-48B1-9003-DF43BF4217C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<sst xmlns="http://schemas.openxmlformats.org/spreadsheetml/2006/main" count="113" uniqueCount="71">
  <si>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</si>
  <si>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</si>
  <si>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</si>
  <si>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</si>
  <si>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</si>
  <si>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</si>
  <si>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</si>
  <si>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</si>
  <si>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</si>
  <si>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</si>
  <si>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</si>
  <si>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</si>
  <si>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</si>
  <si>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</si>
  <si>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</si>
  <si>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</si>
  <si>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</si>
  <si>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</si>
  <si>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</si>
  <si>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</si>
  <si>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</si>
  <si>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</si>
  <si>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</si>
  <si>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</si>
  <si>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</si>
  <si>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</si>
  <si>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</si>
  <si>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</si>
  <si>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</si>
  <si>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</si>
  <si>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</si>
  <si>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</si>
  <si>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</si>
  <si>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</si>
  <si>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</si>
  <si>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</si>
  <si>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</si>
  <si>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</si>
  <si>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</si>
  <si>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</si>
  <si>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</si>
  <si>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</si>
  <si>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</si>
  <si>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</si>
  <si>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</si>
  <si>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</si>
  <si>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</si>
  <si>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</si>
  <si>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</si>
  <si>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</si>
  <si>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</si>
  <si>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</si>
  <si>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</si>
  <si>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</si>
  <si>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</si>
  <si>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</si>
  <si>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</si>
  <si>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</si>
  <si>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</si>
  <si>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ACCESSORIES</t>
  </si>
  <si>
    <t>Training Dog Harness</t>
  </si>
  <si>
    <t>Mesh</t>
  </si>
  <si>
    <t>XXS 3/4"neck 9-13.5", chest 11-15.5"</t>
  </si>
  <si>
    <t>Greyish Blue</t>
  </si>
  <si>
    <t>Normal</t>
  </si>
  <si>
    <t>4201.00.3000</t>
  </si>
  <si>
    <t>XS 3/4"neck 12-18.5", chest 14.5-20.5"</t>
  </si>
  <si>
    <t>S 1"neck 16-24", chest 20-28"</t>
  </si>
  <si>
    <t>M 1"neck 18.5-29", chest 22-31.5"</t>
  </si>
  <si>
    <t>L 1"neck 24.5-34", chest 28.5-34.5"</t>
  </si>
  <si>
    <t>XL 1"neck 28-42.5", chest 28.5-44"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</si>
</sst>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  <numFmt numFmtId="167" formatCode="0.000"/>
    <numFmt numFmtId="168" formatCode="0.00_ "/>
    <numFmt numFmtId="169" formatCode="[$$-409]#,##0.00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67" fontId="5" fillId="0" borderId="1" xfId="2" applyNumberFormat="1" applyFont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2" applyNumberFormat="1" applyFont="1" applyFill="1" applyBorder="1" applyAlignment="1">
      <alignment wrapText="1"/>
    </xf>
    <xf numFmtId="165" fontId="5" fillId="3" borderId="1" xfId="2" applyNumberFormat="1" applyFont="1" applyFill="1" applyBorder="1" applyAlignment="1">
      <alignment wrapText="1"/>
    </xf>
    <xf numFmtId="10" fontId="5" fillId="3" borderId="1" xfId="2" applyNumberFormat="1" applyFont="1" applyFill="1" applyBorder="1" applyAlignment="1">
      <alignment wrapText="1"/>
    </xf>
    <xf numFmtId="165" fontId="6" fillId="7" borderId="1" xfId="2" applyNumberFormat="1" applyFont="1" applyFill="1" applyBorder="1" applyAlignment="1">
      <alignment wrapText="1"/>
    </xf>
    <xf numFmtId="165" fontId="6" fillId="3" borderId="2" xfId="2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8" fontId="0" fillId="0" borderId="1" xfId="0" applyNumberFormat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8" borderId="1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67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9" fontId="0" fillId="0" borderId="1" xfId="0" applyNumberFormat="1" applyBorder="1"/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44" fontId="0" fillId="0" borderId="1" xfId="0" applyNumberFormat="1" applyBorder="1" applyAlignment="1">
      <alignment wrapText="1"/>
    </xf>
  </cellXfs>
  <cellStyles count="5">
    <cellStyle name="Currency 2" xfId="3" xr:uid="{CAC011AD-93F4-44FE-ABE7-E5C15A9322CD}"/>
    <cellStyle name="Normal" xfId="0" builtinId="0"/>
    <cellStyle name="Normal 2" xfId="1" xr:uid="{B68D5A79-F096-4D33-B93D-3D61A4491CC4}"/>
    <cellStyle name="Normal 2 18 2" xfId="2" xr:uid="{8849C4BF-481C-4EEB-A91A-E8978E718840}"/>
    <cellStyle name="Percent 2" xfId="4" xr:uid="{4562FD86-2C3E-4126-9E07-01D89FF937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88CB-D6EC-4C55-8DF7-911B0ADEA4DD}">
  <dimension ref="A1:BG8"/>
  <sheetViews>
    <sheetView tabSelected="1" zoomScale="99" zoomScaleNormal="99" workbookViewId="0">
      <selection activeCell="G12" sqref="G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9.81640625" style="2" customWidth="1"/>
    <col min="6" max="6" width="11.269531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8.6328125" style="2" customWidth="1"/>
    <col min="16" max="16" width="6.81640625" style="2" customWidth="1"/>
    <col min="17" max="18" width="8.816406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7" customWidth="1"/>
    <col min="26" max="26" width="8.7265625" style="7" customWidth="1"/>
    <col min="27" max="27" width="7.1796875" style="7" customWidth="1"/>
    <col min="28" max="28" width="9" style="5" customWidth="1"/>
    <col min="29" max="29" width="6.26953125" style="8" customWidth="1"/>
    <col min="30" max="30" width="10" style="9" customWidth="1"/>
    <col min="31" max="31" width="10" style="5" customWidth="1"/>
    <col min="32" max="32" width="9.81640625" style="8" customWidth="1"/>
    <col min="33" max="33" width="7.81640625" style="2" customWidth="1"/>
    <col min="34" max="34" width="8.90625" style="6" customWidth="1"/>
    <col min="35" max="35" width="7.81640625" style="2" customWidth="1"/>
    <col min="36" max="36" width="8.453125" style="10" customWidth="1"/>
    <col min="37" max="37" width="9" style="6" customWidth="1"/>
    <col min="38" max="38" width="8.36328125" style="6" customWidth="1"/>
    <col min="39" max="39" width="7.90625" style="10" customWidth="1"/>
    <col min="40" max="40" width="5.90625" style="6" customWidth="1"/>
    <col min="41" max="41" width="8.08984375" style="10" customWidth="1"/>
    <col min="42" max="42" width="9.26953125" style="6" customWidth="1"/>
    <col min="43" max="43" width="11.6328125" style="10" customWidth="1"/>
    <col min="44" max="44" width="10.90625" style="6" customWidth="1"/>
    <col min="45" max="45" width="9.6328125" style="10" customWidth="1"/>
    <col min="46" max="46" width="10" style="6" customWidth="1"/>
    <col min="47" max="47" width="7.6328125" style="6" customWidth="1"/>
    <col min="48" max="48" width="8.1796875" style="10" customWidth="1"/>
    <col min="49" max="49" width="7.08984375" style="10" customWidth="1"/>
    <col min="50" max="50" width="7.81640625" style="6" customWidth="1"/>
    <col min="51" max="51" width="9.6328125" style="6" customWidth="1"/>
    <col min="52" max="52" width="7.7265625" style="6" customWidth="1"/>
    <col min="53" max="53" width="12.1796875" style="6" customWidth="1"/>
    <col min="54" max="54" width="10.1796875" style="6" customWidth="1"/>
    <col min="55" max="55" width="9.1796875" style="2" customWidth="1"/>
    <col min="56" max="57" width="9.1796875" style="2"/>
    <col min="58" max="59" width="9.1796875" style="6"/>
    <col min="60" max="16384" width="9.1796875" style="2"/>
  </cols>
  <sheetData>
    <row r="1" spans="1:59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x14ac:dyDescent="0.35">
      <c r="A2" s="39">
        <v>1</v>
      </c>
      <c r="B2" s="40"/>
      <c r="C2" s="40"/>
      <c r="D2" s="40"/>
      <c r="E2" s="40"/>
      <c r="F2" s="41" t="s">
        <v>59</v>
      </c>
      <c r="G2" s="40"/>
      <c r="H2" s="42" t="s">
        <v>60</v>
      </c>
      <c r="I2" s="42" t="s">
        <v>60</v>
      </c>
      <c r="J2" s="43" t="s">
        <v>61</v>
      </c>
      <c r="K2" s="43" t="s">
        <v>61</v>
      </c>
      <c r="L2" s="44" t="s">
        <v>62</v>
      </c>
      <c r="M2" s="42" t="s">
        <v>63</v>
      </c>
      <c r="N2" s="40"/>
      <c r="O2" s="40"/>
      <c r="P2" s="40"/>
      <c r="Q2" s="40"/>
      <c r="R2" s="40"/>
      <c r="S2" s="45"/>
      <c r="T2" s="46"/>
      <c r="U2" s="47" t="str">
        <f>IF(ISERROR(S2/T2),"",S2/T2)</f>
        <v/>
      </c>
      <c r="V2" s="48">
        <v>4.3099999999999996</v>
      </c>
      <c r="W2" s="12"/>
      <c r="X2" s="40" t="s">
        <v>64</v>
      </c>
      <c r="Y2" s="49">
        <v>45</v>
      </c>
      <c r="Z2" s="49">
        <v>26</v>
      </c>
      <c r="AA2" s="49">
        <v>37</v>
      </c>
      <c r="AB2" s="46"/>
      <c r="AC2" s="50">
        <v>50</v>
      </c>
      <c r="AD2" s="51">
        <f>IF(Y2="","",Y2*Z2*AA2/1000000)</f>
        <v>4.3290000000000002E-2</v>
      </c>
      <c r="AE2" s="46">
        <v>56</v>
      </c>
      <c r="AF2" s="52">
        <f>IF(AC2="","",AE2/AD2*AC2)</f>
        <v>64680.064680064672</v>
      </c>
      <c r="AG2" s="40">
        <v>4000</v>
      </c>
      <c r="AH2" s="53">
        <f>IF(ISERROR(AG2/AF2),"",AG2/AF2)</f>
        <v>6.1842857142857151E-2</v>
      </c>
      <c r="AI2" s="54" t="s">
        <v>65</v>
      </c>
      <c r="AJ2" s="55">
        <v>0.214</v>
      </c>
      <c r="AK2" s="53">
        <f>IF(ISERROR(V2*AJ2),"",V2*AJ2)</f>
        <v>0.92233999999999994</v>
      </c>
      <c r="AL2" s="53">
        <f>IF(ISERROR(V2+AH2+AK2),"",V2+AH2+AK2)</f>
        <v>5.2941828571428573</v>
      </c>
      <c r="AM2" s="56">
        <v>0.01</v>
      </c>
      <c r="AN2" s="53">
        <f>IF(ISERROR(BA2*AM2),"",BA2*AM2)</f>
        <v>9.3600000000000003E-2</v>
      </c>
      <c r="AO2" s="56">
        <v>0.05</v>
      </c>
      <c r="AP2" s="53">
        <f>IF(ISERROR(BA2*AO2),"",BA2*AO2)</f>
        <v>0.46799999999999997</v>
      </c>
      <c r="AQ2" s="56">
        <v>0.08</v>
      </c>
      <c r="AR2" s="53">
        <f>IF(ISERROR(BA2*AQ2),"",BA2*AQ2)</f>
        <v>0.74880000000000002</v>
      </c>
      <c r="AS2" s="56">
        <v>0.05</v>
      </c>
      <c r="AT2" s="53">
        <f t="shared" ref="AT2:AT7" si="0">IF(ISERROR(BA2*AS2),"",BA2*AS2)</f>
        <v>0.46799999999999997</v>
      </c>
      <c r="AU2" s="40"/>
      <c r="AV2" s="56">
        <v>0</v>
      </c>
      <c r="AW2" s="57">
        <f t="shared" ref="AW2:AW7" si="1">IF(ISERROR(BA2*AV2),"",BA2*AV2)</f>
        <v>0</v>
      </c>
      <c r="AX2" s="53">
        <f>IF(ISERROR(AN2+AP2+AR2+AT2+AW2),"",AN2+AP2+AR2+AT2+AW2)</f>
        <v>1.7784</v>
      </c>
      <c r="AY2" s="53">
        <f>IF(ISERROR(AL2+AX2),"",AL2+AX2)</f>
        <v>7.0725828571428568</v>
      </c>
      <c r="AZ2" s="58">
        <f t="shared" ref="AZ2:AZ7" si="2">IF(ISERROR((BA2-AY2)/BA2),"",(BA2-AY2)/BA2)</f>
        <v>0.24438217338217336</v>
      </c>
      <c r="BA2" s="59">
        <v>9.36</v>
      </c>
      <c r="BB2" s="12"/>
      <c r="BC2" s="12"/>
      <c r="BD2" s="58" t="str">
        <f>IF(ISERROR((BC2-BA2)/BC2),"",(BC2-BA2)/BC2)</f>
        <v/>
      </c>
      <c r="BE2" s="11"/>
      <c r="BF2" s="53">
        <f t="shared" ref="BF2:BF7" si="3">IF(ISERROR(AZ2*BE2),"",AY2*BE2)</f>
        <v>0</v>
      </c>
      <c r="BG2" s="53">
        <f>IF(ISERROR(BA2*BE2),"",BA2*BE2)</f>
        <v>0</v>
      </c>
    </row>
    <row r="3" spans="1:59" x14ac:dyDescent="0.35">
      <c r="A3" s="39">
        <v>2</v>
      </c>
      <c r="B3" s="40"/>
      <c r="C3" s="40"/>
      <c r="D3" s="40"/>
      <c r="E3" s="40"/>
      <c r="F3" s="41" t="s">
        <v>59</v>
      </c>
      <c r="G3" s="40"/>
      <c r="H3" s="42" t="s">
        <v>60</v>
      </c>
      <c r="I3" s="42" t="s">
        <v>60</v>
      </c>
      <c r="J3" s="43" t="s">
        <v>61</v>
      </c>
      <c r="K3" s="43" t="s">
        <v>61</v>
      </c>
      <c r="L3" s="44" t="s">
        <v>66</v>
      </c>
      <c r="M3" s="42" t="s">
        <v>63</v>
      </c>
      <c r="N3" s="40"/>
      <c r="O3" s="40"/>
      <c r="P3" s="40"/>
      <c r="Q3" s="40"/>
      <c r="R3" s="40"/>
      <c r="S3" s="45"/>
      <c r="T3" s="46"/>
      <c r="U3" s="47" t="str">
        <f t="shared" ref="U3:U7" si="4">IF(ISERROR(S3/T3),"",S3/T3)</f>
        <v/>
      </c>
      <c r="V3" s="48">
        <v>4.79</v>
      </c>
      <c r="W3" s="12"/>
      <c r="X3" s="40" t="s">
        <v>64</v>
      </c>
      <c r="Y3" s="49">
        <v>45</v>
      </c>
      <c r="Z3" s="49">
        <v>30</v>
      </c>
      <c r="AA3" s="49">
        <v>40</v>
      </c>
      <c r="AB3" s="46"/>
      <c r="AC3" s="50">
        <v>50</v>
      </c>
      <c r="AD3" s="51">
        <f t="shared" ref="AD3:AD7" si="5">IF(Y3="","",Y3*Z3*AA3/1000000)</f>
        <v>5.3999999999999999E-2</v>
      </c>
      <c r="AE3" s="46">
        <v>56</v>
      </c>
      <c r="AF3" s="52">
        <f t="shared" ref="AF3:AF7" si="6">IF(AC3="","",AE3/AD3*AC3)</f>
        <v>51851.851851851847</v>
      </c>
      <c r="AG3" s="40">
        <v>4000</v>
      </c>
      <c r="AH3" s="53">
        <f t="shared" ref="AH3:AH7" si="7">IF(ISERROR(AG3/AF3),"",AG3/AF3)</f>
        <v>7.7142857142857152E-2</v>
      </c>
      <c r="AI3" s="54" t="s">
        <v>65</v>
      </c>
      <c r="AJ3" s="55">
        <v>0.214</v>
      </c>
      <c r="AK3" s="53">
        <f>IF(ISERROR(V3*AJ3),"",V3*AJ3)</f>
        <v>1.0250600000000001</v>
      </c>
      <c r="AL3" s="53">
        <f>IF(ISERROR(V3+AH3+AK3),"",V3+AH3+AK3)</f>
        <v>5.8922028571428573</v>
      </c>
      <c r="AM3" s="56">
        <v>0.01</v>
      </c>
      <c r="AN3" s="53">
        <f>IF(ISERROR(BA3*AM3),"",BA3*AM3)</f>
        <v>0.1045</v>
      </c>
      <c r="AO3" s="56">
        <v>0.05</v>
      </c>
      <c r="AP3" s="53">
        <f>IF(ISERROR(BA3*AO3),"",BA3*AO3)</f>
        <v>0.52249999999999996</v>
      </c>
      <c r="AQ3" s="56">
        <v>0.08</v>
      </c>
      <c r="AR3" s="53">
        <f>IF(ISERROR(BA3*AQ3),"",BA3*AQ3)</f>
        <v>0.83599999999999997</v>
      </c>
      <c r="AS3" s="56">
        <v>0.05</v>
      </c>
      <c r="AT3" s="53">
        <f t="shared" si="0"/>
        <v>0.52249999999999996</v>
      </c>
      <c r="AU3" s="40"/>
      <c r="AV3" s="56">
        <v>0</v>
      </c>
      <c r="AW3" s="57">
        <f t="shared" si="1"/>
        <v>0</v>
      </c>
      <c r="AX3" s="53">
        <f>IF(ISERROR(AN3+AP3+AR3+AT3+AW3),"",AN3+AP3+AR3+AT3+AW3)</f>
        <v>1.9855</v>
      </c>
      <c r="AY3" s="53">
        <f>IF(ISERROR(AL3+AX3),"",AL3+AX3)</f>
        <v>7.8777028571428573</v>
      </c>
      <c r="AZ3" s="58">
        <f t="shared" si="2"/>
        <v>0.2461528366370471</v>
      </c>
      <c r="BA3" s="59">
        <v>10.45</v>
      </c>
      <c r="BB3" s="12"/>
      <c r="BC3" s="12"/>
      <c r="BD3" s="58" t="str">
        <f t="shared" ref="BD3:BD7" si="8">IF(ISERROR((BC3-BA3)/BC3),"",(BC3-BA3)/BC3)</f>
        <v/>
      </c>
      <c r="BE3" s="11"/>
      <c r="BF3" s="53">
        <f t="shared" si="3"/>
        <v>0</v>
      </c>
      <c r="BG3" s="53">
        <f t="shared" ref="BG3:BG7" si="9">IF(ISERROR(BA3*BE3),"",BA3*BE3)</f>
        <v>0</v>
      </c>
    </row>
    <row r="4" spans="1:59" x14ac:dyDescent="0.35">
      <c r="A4" s="39">
        <v>3</v>
      </c>
      <c r="B4" s="40"/>
      <c r="C4" s="40"/>
      <c r="D4" s="40"/>
      <c r="E4" s="40"/>
      <c r="F4" s="41" t="s">
        <v>59</v>
      </c>
      <c r="G4" s="40"/>
      <c r="H4" s="42" t="s">
        <v>60</v>
      </c>
      <c r="I4" s="42" t="s">
        <v>60</v>
      </c>
      <c r="J4" s="43" t="s">
        <v>61</v>
      </c>
      <c r="K4" s="43" t="s">
        <v>61</v>
      </c>
      <c r="L4" s="44" t="s">
        <v>67</v>
      </c>
      <c r="M4" s="42" t="s">
        <v>63</v>
      </c>
      <c r="N4" s="40"/>
      <c r="O4" s="40"/>
      <c r="P4" s="40"/>
      <c r="Q4" s="40"/>
      <c r="R4" s="40"/>
      <c r="S4" s="45"/>
      <c r="T4" s="46"/>
      <c r="U4" s="47" t="str">
        <f t="shared" si="4"/>
        <v/>
      </c>
      <c r="V4" s="48">
        <v>5.09</v>
      </c>
      <c r="W4" s="12"/>
      <c r="X4" s="40" t="s">
        <v>64</v>
      </c>
      <c r="Y4" s="49">
        <v>50</v>
      </c>
      <c r="Z4" s="49">
        <v>30</v>
      </c>
      <c r="AA4" s="49">
        <v>45</v>
      </c>
      <c r="AB4" s="46"/>
      <c r="AC4" s="50">
        <v>50</v>
      </c>
      <c r="AD4" s="51">
        <f t="shared" si="5"/>
        <v>6.7500000000000004E-2</v>
      </c>
      <c r="AE4" s="46">
        <v>56</v>
      </c>
      <c r="AF4" s="52">
        <f t="shared" si="6"/>
        <v>41481.481481481474</v>
      </c>
      <c r="AG4" s="40">
        <v>4000</v>
      </c>
      <c r="AH4" s="53">
        <f t="shared" si="7"/>
        <v>9.6428571428571447E-2</v>
      </c>
      <c r="AI4" s="54" t="s">
        <v>65</v>
      </c>
      <c r="AJ4" s="55">
        <v>0.214</v>
      </c>
      <c r="AK4" s="53">
        <f>IF(ISERROR(V4*AJ4),"",V4*AJ4)</f>
        <v>1.0892599999999999</v>
      </c>
      <c r="AL4" s="53">
        <f>IF(ISERROR(V4+AH4+AK4),"",V4+AH4+AK4)</f>
        <v>6.2756885714285708</v>
      </c>
      <c r="AM4" s="56">
        <v>0.01</v>
      </c>
      <c r="AN4" s="53">
        <f>IF(ISERROR(BA4*AM4),"",BA4*AM4)</f>
        <v>0.105</v>
      </c>
      <c r="AO4" s="56">
        <v>0.05</v>
      </c>
      <c r="AP4" s="53">
        <f>IF(ISERROR(BA4*AO4),"",BA4*AO4)</f>
        <v>0.52500000000000002</v>
      </c>
      <c r="AQ4" s="56">
        <v>0.08</v>
      </c>
      <c r="AR4" s="53">
        <f>IF(ISERROR(BA4*AQ4),"",BA4*AQ4)</f>
        <v>0.84</v>
      </c>
      <c r="AS4" s="56">
        <v>0.05</v>
      </c>
      <c r="AT4" s="53">
        <f t="shared" si="0"/>
        <v>0.52500000000000002</v>
      </c>
      <c r="AU4" s="40"/>
      <c r="AV4" s="56">
        <v>0</v>
      </c>
      <c r="AW4" s="57">
        <f t="shared" si="1"/>
        <v>0</v>
      </c>
      <c r="AX4" s="53">
        <f>IF(ISERROR(AN4+AP4+AR4+AT4+AW4),"",AN4+AP4+AR4+AT4+AW4)</f>
        <v>1.9950000000000001</v>
      </c>
      <c r="AY4" s="53">
        <f>IF(ISERROR(AL4+AX4),"",AL4+AX4)</f>
        <v>8.2706885714285718</v>
      </c>
      <c r="AZ4" s="58">
        <f t="shared" si="2"/>
        <v>0.21231537414965981</v>
      </c>
      <c r="BA4" s="59">
        <v>10.5</v>
      </c>
      <c r="BB4" s="12"/>
      <c r="BC4" s="12"/>
      <c r="BD4" s="58" t="str">
        <f t="shared" si="8"/>
        <v/>
      </c>
      <c r="BE4" s="11"/>
      <c r="BF4" s="53">
        <f t="shared" si="3"/>
        <v>0</v>
      </c>
      <c r="BG4" s="53">
        <f t="shared" si="9"/>
        <v>0</v>
      </c>
    </row>
    <row r="5" spans="1:59" x14ac:dyDescent="0.35">
      <c r="A5" s="39">
        <v>4</v>
      </c>
      <c r="B5" s="40"/>
      <c r="C5" s="40"/>
      <c r="D5" s="40"/>
      <c r="E5" s="40"/>
      <c r="F5" s="41" t="s">
        <v>59</v>
      </c>
      <c r="G5" s="40"/>
      <c r="H5" s="42" t="s">
        <v>60</v>
      </c>
      <c r="I5" s="42" t="s">
        <v>60</v>
      </c>
      <c r="J5" s="43" t="s">
        <v>61</v>
      </c>
      <c r="K5" s="43" t="s">
        <v>61</v>
      </c>
      <c r="L5" s="44" t="s">
        <v>68</v>
      </c>
      <c r="M5" s="42" t="s">
        <v>63</v>
      </c>
      <c r="N5" s="40"/>
      <c r="O5" s="40"/>
      <c r="P5" s="40"/>
      <c r="Q5" s="40"/>
      <c r="R5" s="40"/>
      <c r="S5" s="45"/>
      <c r="T5" s="46"/>
      <c r="U5" s="47" t="str">
        <f t="shared" si="4"/>
        <v/>
      </c>
      <c r="V5" s="48">
        <v>5.41</v>
      </c>
      <c r="W5" s="12"/>
      <c r="X5" s="40" t="s">
        <v>64</v>
      </c>
      <c r="Y5" s="49">
        <v>55</v>
      </c>
      <c r="Z5" s="49">
        <v>35</v>
      </c>
      <c r="AA5" s="49">
        <v>45</v>
      </c>
      <c r="AB5" s="46"/>
      <c r="AC5" s="50">
        <v>50</v>
      </c>
      <c r="AD5" s="51">
        <f t="shared" si="5"/>
        <v>8.6624999999999994E-2</v>
      </c>
      <c r="AE5" s="46">
        <v>56</v>
      </c>
      <c r="AF5" s="52">
        <f t="shared" si="6"/>
        <v>32323.232323232325</v>
      </c>
      <c r="AG5" s="40">
        <v>4000</v>
      </c>
      <c r="AH5" s="53">
        <f t="shared" si="7"/>
        <v>0.12375</v>
      </c>
      <c r="AI5" s="54" t="s">
        <v>65</v>
      </c>
      <c r="AJ5" s="55">
        <v>0.214</v>
      </c>
      <c r="AK5" s="53">
        <f>IF(ISERROR(V5*AJ5),"",V5*AJ5)</f>
        <v>1.15774</v>
      </c>
      <c r="AL5" s="53">
        <f>IF(ISERROR(V5+AH5+AK5),"",V5+AH5+AK5)</f>
        <v>6.6914899999999999</v>
      </c>
      <c r="AM5" s="56">
        <v>0.01</v>
      </c>
      <c r="AN5" s="53">
        <f>IF(ISERROR(BA5*AM5),"",BA5*AM5)</f>
        <v>0.1103</v>
      </c>
      <c r="AO5" s="56">
        <v>0.05</v>
      </c>
      <c r="AP5" s="53">
        <f>IF(ISERROR(BA5*AO5),"",BA5*AO5)</f>
        <v>0.55149999999999999</v>
      </c>
      <c r="AQ5" s="56">
        <v>0.08</v>
      </c>
      <c r="AR5" s="53">
        <f>IF(ISERROR(BA5*AQ5),"",BA5*AQ5)</f>
        <v>0.88239999999999996</v>
      </c>
      <c r="AS5" s="56">
        <v>0.05</v>
      </c>
      <c r="AT5" s="53">
        <f t="shared" si="0"/>
        <v>0.55149999999999999</v>
      </c>
      <c r="AU5" s="40"/>
      <c r="AV5" s="56">
        <v>0</v>
      </c>
      <c r="AW5" s="57">
        <f t="shared" si="1"/>
        <v>0</v>
      </c>
      <c r="AX5" s="53">
        <f>IF(ISERROR(AN5+AP5+AR5+AT5+AW5),"",AN5+AP5+AR5+AT5+AW5)</f>
        <v>2.0956999999999999</v>
      </c>
      <c r="AY5" s="53">
        <f>IF(ISERROR(AL5+AX5),"",AL5+AX5)</f>
        <v>8.7871899999999989</v>
      </c>
      <c r="AZ5" s="58">
        <f t="shared" si="2"/>
        <v>0.2033372620126927</v>
      </c>
      <c r="BA5" s="59">
        <v>11.03</v>
      </c>
      <c r="BB5" s="12"/>
      <c r="BC5" s="12"/>
      <c r="BD5" s="58" t="str">
        <f t="shared" si="8"/>
        <v/>
      </c>
      <c r="BE5" s="11"/>
      <c r="BF5" s="53">
        <f t="shared" si="3"/>
        <v>0</v>
      </c>
      <c r="BG5" s="53">
        <f t="shared" si="9"/>
        <v>0</v>
      </c>
    </row>
    <row r="6" spans="1:59" x14ac:dyDescent="0.35">
      <c r="A6" s="39">
        <v>5</v>
      </c>
      <c r="B6" s="40"/>
      <c r="C6" s="40"/>
      <c r="D6" s="40"/>
      <c r="E6" s="40"/>
      <c r="F6" s="41" t="s">
        <v>59</v>
      </c>
      <c r="G6" s="40"/>
      <c r="H6" s="42" t="s">
        <v>60</v>
      </c>
      <c r="I6" s="42" t="s">
        <v>60</v>
      </c>
      <c r="J6" s="43" t="s">
        <v>61</v>
      </c>
      <c r="K6" s="43" t="s">
        <v>61</v>
      </c>
      <c r="L6" s="44" t="s">
        <v>69</v>
      </c>
      <c r="M6" s="42" t="s">
        <v>63</v>
      </c>
      <c r="N6" s="40"/>
      <c r="O6" s="40"/>
      <c r="P6" s="40"/>
      <c r="Q6" s="40"/>
      <c r="R6" s="40"/>
      <c r="S6" s="45"/>
      <c r="T6" s="46"/>
      <c r="U6" s="47" t="str">
        <f t="shared" si="4"/>
        <v/>
      </c>
      <c r="V6" s="48">
        <v>5.68</v>
      </c>
      <c r="W6" s="12"/>
      <c r="X6" s="40" t="s">
        <v>64</v>
      </c>
      <c r="Y6" s="49">
        <v>55</v>
      </c>
      <c r="Z6" s="49">
        <v>40</v>
      </c>
      <c r="AA6" s="49">
        <v>45</v>
      </c>
      <c r="AB6" s="46"/>
      <c r="AC6" s="50">
        <v>50</v>
      </c>
      <c r="AD6" s="51">
        <f t="shared" si="5"/>
        <v>9.9000000000000005E-2</v>
      </c>
      <c r="AE6" s="46">
        <v>56</v>
      </c>
      <c r="AF6" s="52">
        <f t="shared" si="6"/>
        <v>28282.828282828279</v>
      </c>
      <c r="AG6" s="40">
        <v>4000</v>
      </c>
      <c r="AH6" s="53">
        <f t="shared" si="7"/>
        <v>0.14142857142857146</v>
      </c>
      <c r="AI6" s="54" t="s">
        <v>65</v>
      </c>
      <c r="AJ6" s="55">
        <v>0.214</v>
      </c>
      <c r="AK6" s="53">
        <f>IF(ISERROR(V6*AJ6),"",V6*AJ6)</f>
        <v>1.2155199999999999</v>
      </c>
      <c r="AL6" s="53">
        <f>IF(ISERROR(V6+AH6+AK6),"",V6+AH6+AK6)</f>
        <v>7.0369485714285709</v>
      </c>
      <c r="AM6" s="56">
        <v>0.01</v>
      </c>
      <c r="AN6" s="53">
        <f>IF(ISERROR(BA6*AM6),"",BA6*AM6)</f>
        <v>0.1208</v>
      </c>
      <c r="AO6" s="56">
        <v>0.05</v>
      </c>
      <c r="AP6" s="53">
        <f>IF(ISERROR(BA6*AO6),"",BA6*AO6)</f>
        <v>0.60400000000000009</v>
      </c>
      <c r="AQ6" s="56">
        <v>0.08</v>
      </c>
      <c r="AR6" s="53">
        <f>IF(ISERROR(BA6*AQ6),"",BA6*AQ6)</f>
        <v>0.96640000000000004</v>
      </c>
      <c r="AS6" s="56">
        <v>0.05</v>
      </c>
      <c r="AT6" s="53">
        <f t="shared" si="0"/>
        <v>0.60400000000000009</v>
      </c>
      <c r="AU6" s="40"/>
      <c r="AV6" s="56">
        <v>0</v>
      </c>
      <c r="AW6" s="57">
        <f t="shared" si="1"/>
        <v>0</v>
      </c>
      <c r="AX6" s="53">
        <f>IF(ISERROR(AN6+AP6+AR6+AT6+AW6),"",AN6+AP6+AR6+AT6+AW6)</f>
        <v>2.2952000000000004</v>
      </c>
      <c r="AY6" s="53">
        <f>IF(ISERROR(AL6+AX6),"",AL6+AX6)</f>
        <v>9.3321485714285721</v>
      </c>
      <c r="AZ6" s="58">
        <f t="shared" si="2"/>
        <v>0.22747114474929039</v>
      </c>
      <c r="BA6" s="59">
        <v>12.08</v>
      </c>
      <c r="BB6" s="12"/>
      <c r="BC6" s="12"/>
      <c r="BD6" s="58" t="str">
        <f t="shared" si="8"/>
        <v/>
      </c>
      <c r="BE6" s="11"/>
      <c r="BF6" s="53">
        <f t="shared" si="3"/>
        <v>0</v>
      </c>
      <c r="BG6" s="53">
        <f t="shared" si="9"/>
        <v>0</v>
      </c>
    </row>
    <row r="7" spans="1:59" x14ac:dyDescent="0.35">
      <c r="A7" s="39">
        <v>6</v>
      </c>
      <c r="B7" s="40"/>
      <c r="C7" s="40"/>
      <c r="D7" s="40"/>
      <c r="E7" s="40"/>
      <c r="F7" s="41" t="s">
        <v>59</v>
      </c>
      <c r="G7" s="40"/>
      <c r="H7" s="42" t="s">
        <v>60</v>
      </c>
      <c r="I7" s="42" t="s">
        <v>60</v>
      </c>
      <c r="J7" s="43" t="s">
        <v>61</v>
      </c>
      <c r="K7" s="43" t="s">
        <v>61</v>
      </c>
      <c r="L7" s="44" t="s">
        <v>70</v>
      </c>
      <c r="M7" s="42" t="s">
        <v>63</v>
      </c>
      <c r="N7" s="40"/>
      <c r="O7" s="40"/>
      <c r="P7" s="40"/>
      <c r="Q7" s="40"/>
      <c r="R7" s="40"/>
      <c r="S7" s="45"/>
      <c r="T7" s="46"/>
      <c r="U7" s="47" t="str">
        <f t="shared" si="4"/>
        <v/>
      </c>
      <c r="V7" s="48">
        <v>6.03</v>
      </c>
      <c r="W7" s="12"/>
      <c r="X7" s="40" t="s">
        <v>64</v>
      </c>
      <c r="Y7" s="49">
        <v>60</v>
      </c>
      <c r="Z7" s="49">
        <v>40</v>
      </c>
      <c r="AA7" s="49">
        <v>45</v>
      </c>
      <c r="AB7" s="46"/>
      <c r="AC7" s="50">
        <v>50</v>
      </c>
      <c r="AD7" s="51">
        <f t="shared" si="5"/>
        <v>0.108</v>
      </c>
      <c r="AE7" s="46">
        <v>56</v>
      </c>
      <c r="AF7" s="52">
        <f t="shared" si="6"/>
        <v>25925.925925925923</v>
      </c>
      <c r="AG7" s="40">
        <v>4000</v>
      </c>
      <c r="AH7" s="53">
        <f t="shared" si="7"/>
        <v>0.1542857142857143</v>
      </c>
      <c r="AI7" s="54" t="s">
        <v>65</v>
      </c>
      <c r="AJ7" s="55">
        <v>0.214</v>
      </c>
      <c r="AK7" s="53">
        <f>IF(ISERROR(V7*AJ7),"",V7*AJ7)</f>
        <v>1.2904200000000001</v>
      </c>
      <c r="AL7" s="53">
        <f>IF(ISERROR(V7+AH7+AK7),"",V7+AH7+AK7)</f>
        <v>7.4747057142857143</v>
      </c>
      <c r="AM7" s="56">
        <v>0.01</v>
      </c>
      <c r="AN7" s="53">
        <f>IF(ISERROR(BA7*AM7),"",BA7*AM7)</f>
        <v>0.126</v>
      </c>
      <c r="AO7" s="56">
        <v>0.05</v>
      </c>
      <c r="AP7" s="53">
        <f>IF(ISERROR(BA7*AO7),"",BA7*AO7)</f>
        <v>0.63</v>
      </c>
      <c r="AQ7" s="56">
        <v>0.08</v>
      </c>
      <c r="AR7" s="53">
        <f>IF(ISERROR(BA7*AQ7),"",BA7*AQ7)</f>
        <v>1.008</v>
      </c>
      <c r="AS7" s="56">
        <v>0.05</v>
      </c>
      <c r="AT7" s="53">
        <f t="shared" si="0"/>
        <v>0.63</v>
      </c>
      <c r="AU7" s="40"/>
      <c r="AV7" s="56">
        <v>0</v>
      </c>
      <c r="AW7" s="57">
        <f t="shared" si="1"/>
        <v>0</v>
      </c>
      <c r="AX7" s="53">
        <f>IF(ISERROR(AN7+AP7+AR7+AT7+AW7),"",AN7+AP7+AR7+AT7+AW7)</f>
        <v>2.3940000000000001</v>
      </c>
      <c r="AY7" s="53">
        <f>IF(ISERROR(AL7+AX7),"",AL7+AX7)</f>
        <v>9.8687057142857135</v>
      </c>
      <c r="AZ7" s="58">
        <f t="shared" si="2"/>
        <v>0.21676938775510207</v>
      </c>
      <c r="BA7" s="59">
        <v>12.6</v>
      </c>
      <c r="BB7" s="12"/>
      <c r="BC7" s="12"/>
      <c r="BD7" s="58" t="str">
        <f t="shared" si="8"/>
        <v/>
      </c>
      <c r="BE7" s="11"/>
      <c r="BF7" s="53">
        <f t="shared" si="3"/>
        <v>0</v>
      </c>
      <c r="BG7" s="53">
        <f t="shared" si="9"/>
        <v>0</v>
      </c>
    </row>
    <row r="8" spans="1:59" x14ac:dyDescent="0.35">
      <c r="AZ8" s="10"/>
      <c r="BC8" s="6"/>
      <c r="BD8" s="10"/>
      <c r="BE8" s="8"/>
    </row>
  </sheetData>
  <sheetProtection insertRows="0" deleteRows="0" sort="0"/>
  <protectedRanges>
    <protectedRange sqref="AX2:AZ8 AS9:BA250 L8:N250 A8:J250 AS8:AT8 P8:AR250 A2:N7 BC2:BE8 P2:AU7" name="Range1"/>
    <protectedRange sqref="AW2:AW7" name="Range1_1"/>
    <protectedRange sqref="K8:K253" name="Range1_1_1"/>
    <protectedRange sqref="O2:O248" name="Range1_2"/>
    <protectedRange sqref="BB2:BB248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2025-08-29T00:23:41Z</dcterms:created>
  <dcterms:modified xsi:type="dcterms:W3CDTF">2025-08-29T00:24:09Z</dcterms:modified>
</cp:coreProperties>
</file>