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'[2]POI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'[3]x-Lists'!$AH$2:$AH$18</definedName>
    <definedName name="aer">#REF!</definedName>
    <definedName name="AF">#REF!</definedName>
    <definedName name="AIM">#REF!</definedName>
    <definedName name="ALLOCATION">'[4]x-Lists'!$R$2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'[5]PT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'[4]x-Lists'!$AJ$2:$AJ$14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'[4]x-Lists'!$AK$2:$AK$9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'[4]x-Lists'!$AS$2:$AS$17</definedName>
    <definedName name="BIGIDEAS">'[6]x-list'!$AI$2:$AI$18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'[7]x-Lists'!$I$2:$I$6</definedName>
    <definedName name="CATEGORY">[8]Sheet1!$DW$2:$DW$3</definedName>
    <definedName name="CCCCC">#REF!</definedName>
    <definedName name="CFSCY">'[4]x-imports'!$A$2:$A$3</definedName>
    <definedName name="CH">'[5]COMMON ATTR'!$C$4:$C$249</definedName>
    <definedName name="CHNL">#REF!</definedName>
    <definedName name="CLIMATE">'[4]x-Lists'!$P$2:$P$11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'[9]x-Lists'!$AB$2:$AB$30</definedName>
    <definedName name="COLOR_FAMILY">'[3]x-Lists'!$AC$2:$AC$25</definedName>
    <definedName name="colour">#REF!</definedName>
    <definedName name="COLUMN">'[5]PT TABLE'!$A$2</definedName>
    <definedName name="Combined">#REF!</definedName>
    <definedName name="Commitment">#REF!</definedName>
    <definedName name="Company">#REF!</definedName>
    <definedName name="COMPETITOR">'[4]x-Lists'!$AA$2:$AA$22</definedName>
    <definedName name="COMPRODUCT">'[4]x-Lists'!$AB$2:$AB$3</definedName>
    <definedName name="CON">'[10]317-TOP'!#REF!</definedName>
    <definedName name="CONS">#REF!</definedName>
    <definedName name="CONSTRUCTION">'[3]x-Lists'!$AI$2:$AI$13</definedName>
    <definedName name="converter">#REF!</definedName>
    <definedName name="COOKWARE">'[4]x-Lists'!$AH$2:$AH$5</definedName>
    <definedName name="COOKWARE_OPEN">'[4]x-Lists'!$AI$2:$AI$17</definedName>
    <definedName name="COTTON">'[11]POI DATA ENTRY CHASE'!#REF!</definedName>
    <definedName name="CT" hidden="1">#REF!</definedName>
    <definedName name="CTN">'[11]POI DATA ENTRY CHASE'!#REF!</definedName>
    <definedName name="cube">[12]list!$B$3:$B$4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'[7]x-Lists'!$A$2:$A$9</definedName>
    <definedName name="Decorative_Accessories">#REF!</definedName>
    <definedName name="Decorative_Pillows_Inserts_Covers">#REF!</definedName>
    <definedName name="DESTINATIONPORT">'[4]x-imports'!$B$2:$B$3</definedName>
    <definedName name="DF">#REF!</definedName>
    <definedName name="DFD">#REF!</definedName>
    <definedName name="DFSGBSDFGDG">#REF!</definedName>
    <definedName name="DG">#REF!</definedName>
    <definedName name="DIAMETER">'[3]x-Lists'!$AN$2:$AN$9</definedName>
    <definedName name="DINNERWARE_STYLE">'[13]x-Lists'!$AD$2:$AD$8</definedName>
    <definedName name="DISCOUNT">#REF!</definedName>
    <definedName name="divya">#REF!</definedName>
    <definedName name="Down_Comforters">#REF!</definedName>
    <definedName name="DS">'[2]POI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'[3]x-Lists'!$AK$2:$AK$7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'[9]x-Lists'!$AQ$2:$AQ$3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'[14]02.FACTORY LIST'!$B$2:$B$43</definedName>
    <definedName name="factory">[15]LIST!$J$2:$J$8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'[3]x-Lists'!$AS$2:$AS$9</definedName>
    <definedName name="FJADSKLFJA">#REF!</definedName>
    <definedName name="FLATWARE">'[13]x-Lists'!$AF$2:$AF$10</definedName>
    <definedName name="FLATWARE_SINGLES">'[13]x-Lists'!$AG$2:$AG$9</definedName>
    <definedName name="foam">[8]Sheet1!$EC$2:$EC$3</definedName>
    <definedName name="FOBPORT">'[4]x-imports'!$C$2:$C$48</definedName>
    <definedName name="FREIGHT">'[7]x-Lists'!$J$2:$J$4</definedName>
    <definedName name="fterms">'[13]x-imports'!$H$2:$H$6</definedName>
    <definedName name="FULKGHK">'[2]POI DATA ENTRY CHASE'!#REF!</definedName>
    <definedName name="G">#REF!</definedName>
    <definedName name="GENDER">[15]LIST!$C$2:$C$3</definedName>
    <definedName name="GF">#REF!</definedName>
    <definedName name="GGF">#REF!</definedName>
    <definedName name="GH">#REF!</definedName>
    <definedName name="GHKFTYGUKJN">#REF!</definedName>
    <definedName name="GLASSWARE">'[13]x-Lists'!$AI$2:$AI$16</definedName>
    <definedName name="Gold1">#REF!</definedName>
    <definedName name="GSAGD">#REF!</definedName>
    <definedName name="h">#REF!</definedName>
    <definedName name="HBC">'[16]Spec Sheet'!#REF!</definedName>
    <definedName name="help">#REF!</definedName>
    <definedName name="here">#REF!</definedName>
    <definedName name="HG">#REF!</definedName>
    <definedName name="HH">#REF!</definedName>
    <definedName name="HJMNHJ">#REF!</definedName>
    <definedName name="HOLIDAY">'[4]x-Lists'!$AR$2:$AR$10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'[13]x-Lists'!$AN$2:$AN$7</definedName>
    <definedName name="i">'[17] Projected 2006 VS. 2005'!#REF!</definedName>
    <definedName name="IA">#REF!</definedName>
    <definedName name="IAN">'[18]FLASH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'[19]POI DATA ENTRY CHASE'!#REF!</definedName>
    <definedName name="JHFJFJ">'[2]POI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[8]Sheet1!$DS$2:$DS$2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'[4]x-Lists'!$AN$2:$AN$19</definedName>
    <definedName name="KJ">#REF!</definedName>
    <definedName name="KL">'[20]POI DATA ENTRY CHASE'!#REF!</definedName>
    <definedName name="KLLJH">#REF!</definedName>
    <definedName name="KNIT">[15]LIST!$H$2:$H$3</definedName>
    <definedName name="KO">#REF!</definedName>
    <definedName name="L">'[21]KEY QC PARAMETERS '!#REF!</definedName>
    <definedName name="LENGTHS">#REF!</definedName>
    <definedName name="LICENSED">#REF!</definedName>
    <definedName name="LIFESTYLE">'[4]x-Lists'!$U$2:$U$5</definedName>
    <definedName name="Lighting_or_Candleholders">#REF!</definedName>
    <definedName name="LK">#REF!</definedName>
    <definedName name="LL">#REF!</definedName>
    <definedName name="lnk">[22]Sheet1!$A$2</definedName>
    <definedName name="LOCALIZATION__PRICEPOINT">'[4]x-Lists'!$AD$2:$AD$4</definedName>
    <definedName name="loiuppuipui">#REF!</definedName>
    <definedName name="M">[8]Sheet1!$EA$2:$EA$3</definedName>
    <definedName name="madeline">#REF!</definedName>
    <definedName name="mal">#REF!</definedName>
    <definedName name="malpass">#REF!</definedName>
    <definedName name="mason">#REF!</definedName>
    <definedName name="MAT">'[2]POI DATA ENTRY CHASE'!#REF!</definedName>
    <definedName name="MATERIAL">'[4]x-Lists'!$AO$2:$AO$23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[15]LIST!$D$2:$D$3</definedName>
    <definedName name="MFM">#REF!</definedName>
    <definedName name="MFMFM">'[2]POI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'[23]POI DATA ENTRY CHASE'!#REF!</definedName>
    <definedName name="NO_PENDING">'[2]POI DATA ENTRY CHASE'!#REF!</definedName>
    <definedName name="Non_Down_Comforters_Full_Queen_King">#REF!</definedName>
    <definedName name="Non_Down_Comforters_Twin">#REF!</definedName>
    <definedName name="NONE">'[24]NEW SC'!$A$80:$M$119</definedName>
    <definedName name="NOVELTY_MUG">'[13]x-Lists'!$AO$2:$AO$9</definedName>
    <definedName name="NZCustomers">#REF!</definedName>
    <definedName name="O">#REF!</definedName>
    <definedName name="ok">[25]Sheet1!$A$1:$C$65536</definedName>
    <definedName name="one">#REF!</definedName>
    <definedName name="Outdoor">#REF!</definedName>
    <definedName name="P">#REF!</definedName>
    <definedName name="PACK">[8]Sheet1!$EE$2:$EE$3</definedName>
    <definedName name="PACK_SET">'[4]x-Lists'!$AP$2:$AP$35</definedName>
    <definedName name="PACKBYSTORE">'[7]x-Lists'!$C$2:$C$3</definedName>
    <definedName name="PACKING">'[4]x-Lists'!$G$2:$G$4</definedName>
    <definedName name="PANTRY">'[13]x-Lists'!$AK$2:$AK$20</definedName>
    <definedName name="PAPERPRODUCTS">'[26]x-list'!$AC$2:$AC$7</definedName>
    <definedName name="PATTERN">'[3]x-Lists'!$AF$2:$AF$56</definedName>
    <definedName name="payment">'[13]x-imports'!$E$2:$E$9</definedName>
    <definedName name="PAYMENT_TERMS">'[7]x-Lists'!$AF$2:$AF$58</definedName>
    <definedName name="PERSONAL_CARE">'[4]x-Lists'!$AG$2:$AG$10</definedName>
    <definedName name="Pet_Care">#REF!</definedName>
    <definedName name="PETBED">'[2]POI DATA ENTRY CHASE'!#REF!</definedName>
    <definedName name="Pillow_Shams">#REF!</definedName>
    <definedName name="Pillowcases">#REF!</definedName>
    <definedName name="PL">'[27]UNIQUE ATTR 2'!#REF!</definedName>
    <definedName name="PM">'[19]POI DATA ENTRY CHASE'!#REF!</definedName>
    <definedName name="PO_BUY_TYPE">'[7]x-Lists'!$X$2:$X$6</definedName>
    <definedName name="PORT_IFF">[28]a!$A$10:$B$35</definedName>
    <definedName name="PQPQPQPQPPQPQP">#REF!</definedName>
    <definedName name="PRICE_QUALITY">#REF!</definedName>
    <definedName name="PRIMARY_BUY_TYPE">'[4]x-Lists'!$W$2:$W$6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'[5]PT TABLE'!$A$4:$A$42</definedName>
    <definedName name="PW">'[27]UNIQUE ATTR 2'!#REF!</definedName>
    <definedName name="Q">#REF!</definedName>
    <definedName name="QQ">#REF!</definedName>
    <definedName name="QQQ">#REF!</definedName>
    <definedName name="QUEUING">'[29]x-list'!$P$2:$P$4</definedName>
    <definedName name="QUEUING_ITEMS">'[4]x-Lists'!$Z$2:$Z$48</definedName>
    <definedName name="Quilts">#REF!</definedName>
    <definedName name="QW">#REF!</definedName>
    <definedName name="QWER">'[2]POI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'[5]RN_Item Disposition'!$A$12:$A$81</definedName>
    <definedName name="RO">#REF!</definedName>
    <definedName name="ROPETRUCK">'[7]x-Lists'!$E$2</definedName>
    <definedName name="ROSS">#REF!</definedName>
    <definedName name="ROW">'[5]PT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'[7]x-Lists'!$F$2:$F$5</definedName>
    <definedName name="SCXL_DOW">'[7]x-Lists'!$AH$2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'[7]x-Lists'!$M$2:$M$8</definedName>
    <definedName name="Seasonal">#REF!</definedName>
    <definedName name="SERVEWARE">'[13]x-Lists'!$AH$2:$AH$20</definedName>
    <definedName name="SHAPE">'[13]x-Lists'!$AE$2:$AE$7</definedName>
    <definedName name="Sheets_Full_Queen_King">#REF!</definedName>
    <definedName name="Sheets_Twin">#REF!</definedName>
    <definedName name="SHIP_WIN_LEN">'[7]x-Lists'!$AI$2</definedName>
    <definedName name="SHIPTO">'[7]x-Lists'!$B$2:$B$3</definedName>
    <definedName name="Shower_Curtains">#REF!</definedName>
    <definedName name="SIZE">'[4]x-Lists'!$AQ$2:$AQ$33</definedName>
    <definedName name="SKU_ID">#REF!</definedName>
    <definedName name="Slipcovers_Chair_Pads">#REF!</definedName>
    <definedName name="Slipcovers_Chair_Pads.">#REF!</definedName>
    <definedName name="SMALL_ELECTRONICS">'[4]x-Lists'!$AM$2:$AM$34</definedName>
    <definedName name="SPECIAL_INSTRUCTIONS">#REF!</definedName>
    <definedName name="SPECIAL_PROCESSING">'[7]x-Lists'!$S$2:$S$25</definedName>
    <definedName name="SQ">#REF!</definedName>
    <definedName name="Standardofmeasure">[12]list!$J$3:$J$5</definedName>
    <definedName name="StdofMeasure">'[4]x-imports'!$F$2:$F$3</definedName>
    <definedName name="STEMWARE">'[13]x-Lists'!$AJ$2:$AJ$7</definedName>
    <definedName name="STORAGE">'[13]x-Lists'!$AL$2:$AL$7</definedName>
    <definedName name="SUB">#REF!</definedName>
    <definedName name="subcat">#REF!</definedName>
    <definedName name="suzi">[30]Sheet3!$A:$IV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'[13]x-Lists'!$AC$2:$AC$11</definedName>
    <definedName name="TBL" hidden="1">#REF!</definedName>
    <definedName name="TE">#REF!</definedName>
    <definedName name="TEA_AND_COFFEE">'[4]x-Lists'!$AL$2:$AL$7</definedName>
    <definedName name="TERM_SET">'[7]x-Lists'!$Q$2:$Q$4</definedName>
    <definedName name="TERRY">[15]LIST!$I$2:$I$3</definedName>
    <definedName name="TEST">#REF!</definedName>
    <definedName name="TEST1">#REF!</definedName>
    <definedName name="TESTING">'[4]x-Lists'!$AR$2:$AR$3</definedName>
    <definedName name="TEXTILE_ITEM">'[3]x-Lists'!$AG$2:$AG$64</definedName>
    <definedName name="THEME">'[3]x-Lists'!$AT$2:$AT$14</definedName>
    <definedName name="THREAD_COUNT">'[3]x-Lists'!$AO$2:$AO$27</definedName>
    <definedName name="three">[30]Sheet3!$A:$IV</definedName>
    <definedName name="TICKET_QTY">'[7]x-Lists'!$AG$2:$AG$5</definedName>
    <definedName name="TICKETTEXT">'[4]x-Lists'!$AC$2:$AC$4</definedName>
    <definedName name="TICKETTYPE">'[7]x-Lists'!$O$2:$O$32</definedName>
    <definedName name="tiff">'[20]POI DATA ENTRY CHASE'!#REF!</definedName>
    <definedName name="TJMA">#REF!</definedName>
    <definedName name="tli">#REF!</definedName>
    <definedName name="TOTAL">#REF!</definedName>
    <definedName name="totals">#REF!</definedName>
    <definedName name="TOTES">'[13]x-Lists'!$AM$2:$AM$7</definedName>
    <definedName name="Towels_Bath_Sheets">#REF!</definedName>
    <definedName name="toys">#REF!</definedName>
    <definedName name="TRADELINES">#REF!</definedName>
    <definedName name="TREATMENT">'[3]x-Lists'!$AU$2:$AU$32</definedName>
    <definedName name="TRYUY">#REF!</definedName>
    <definedName name="TTT">#REF!</definedName>
    <definedName name="tu">#REF!</definedName>
    <definedName name="two">[30]Sheet2!$A:$IV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[8]Sheet1!$EF$2:$EF$3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'[27]UNIQUE ATTR 2'!#REF!</definedName>
    <definedName name="WDW">#REF!</definedName>
    <definedName name="WEB_SIZE_CHART">'[4]x-Lists'!$Y$2:$Y$46</definedName>
    <definedName name="Weight">'[4]x-imports'!$G$2:$G$3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[8]Sheet1!$EG$2:$EG$3</definedName>
    <definedName name="WW">#REF!</definedName>
    <definedName name="WWW">'[11]POI DATA ENTRY CHASE'!#REF!</definedName>
    <definedName name="X">'[21]KEY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'[4]x-Lists'!$D$2</definedName>
    <definedName name="YESNO">'[7]x-Lists'!$D$2:$D$3</definedName>
    <definedName name="YESORNO">[15]LIST!$G$2:$G$3</definedName>
    <definedName name="YL">#REF!</definedName>
    <definedName name="YN">[15]LIST!$B$2:$B$3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'[21]KEY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9" i="1" l="1"/>
  <c r="BM9" i="1"/>
  <c r="BL9" i="1"/>
  <c r="BI9" i="1"/>
  <c r="BC9" i="1"/>
  <c r="BA9" i="1"/>
  <c r="AX9" i="1"/>
  <c r="AU9" i="1"/>
  <c r="AR9" i="1"/>
  <c r="AP9" i="1"/>
  <c r="AN9" i="1"/>
  <c r="AF9" i="1"/>
  <c r="AH9" i="1" s="1"/>
  <c r="AD9" i="1"/>
  <c r="S9" i="1"/>
  <c r="BN8" i="1"/>
  <c r="BM8" i="1"/>
  <c r="BL8" i="1"/>
  <c r="BI8" i="1"/>
  <c r="BC8" i="1"/>
  <c r="BA8" i="1"/>
  <c r="AX8" i="1"/>
  <c r="AU8" i="1"/>
  <c r="AR8" i="1"/>
  <c r="AP8" i="1"/>
  <c r="AN8" i="1"/>
  <c r="AD8" i="1"/>
  <c r="AF8" i="1" s="1"/>
  <c r="AH8" i="1" s="1"/>
  <c r="S8" i="1"/>
  <c r="BN7" i="1"/>
  <c r="BM7" i="1"/>
  <c r="BL7" i="1"/>
  <c r="BI7" i="1"/>
  <c r="BC7" i="1"/>
  <c r="BA7" i="1"/>
  <c r="AX7" i="1"/>
  <c r="AU7" i="1"/>
  <c r="AR7" i="1"/>
  <c r="AP7" i="1"/>
  <c r="AN7" i="1"/>
  <c r="AD7" i="1"/>
  <c r="AF7" i="1" s="1"/>
  <c r="AH7" i="1" s="1"/>
  <c r="S7" i="1"/>
  <c r="BN6" i="1"/>
  <c r="BM6" i="1"/>
  <c r="BL6" i="1"/>
  <c r="BI6" i="1"/>
  <c r="BC6" i="1"/>
  <c r="BA6" i="1"/>
  <c r="AX6" i="1"/>
  <c r="AU6" i="1"/>
  <c r="AR6" i="1"/>
  <c r="AP6" i="1"/>
  <c r="AN6" i="1"/>
  <c r="AF6" i="1"/>
  <c r="AH6" i="1" s="1"/>
  <c r="AD6" i="1"/>
  <c r="S6" i="1"/>
  <c r="BN5" i="1"/>
  <c r="BM5" i="1"/>
  <c r="BL5" i="1"/>
  <c r="BI5" i="1"/>
  <c r="BC5" i="1"/>
  <c r="BA5" i="1"/>
  <c r="AX5" i="1"/>
  <c r="AU5" i="1"/>
  <c r="AR5" i="1"/>
  <c r="AP5" i="1"/>
  <c r="AN5" i="1"/>
  <c r="AF5" i="1"/>
  <c r="AH5" i="1" s="1"/>
  <c r="AD5" i="1"/>
  <c r="S5" i="1"/>
  <c r="BN4" i="1"/>
  <c r="BM4" i="1"/>
  <c r="BL4" i="1"/>
  <c r="BI4" i="1"/>
  <c r="BC4" i="1"/>
  <c r="BA4" i="1"/>
  <c r="AX4" i="1"/>
  <c r="AU4" i="1"/>
  <c r="AR4" i="1"/>
  <c r="AP4" i="1"/>
  <c r="AN4" i="1"/>
  <c r="AD4" i="1"/>
  <c r="AF4" i="1" s="1"/>
  <c r="AH4" i="1" s="1"/>
  <c r="S4" i="1"/>
  <c r="BN3" i="1"/>
  <c r="BM3" i="1"/>
  <c r="BL3" i="1"/>
  <c r="BI3" i="1"/>
  <c r="BC3" i="1"/>
  <c r="BA3" i="1"/>
  <c r="AX3" i="1"/>
  <c r="AU3" i="1"/>
  <c r="AR3" i="1"/>
  <c r="AP3" i="1"/>
  <c r="AN3" i="1"/>
  <c r="AD3" i="1"/>
  <c r="AF3" i="1" s="1"/>
  <c r="AH3" i="1" s="1"/>
  <c r="S3" i="1"/>
  <c r="BN2" i="1"/>
  <c r="BM2" i="1"/>
  <c r="BL2" i="1"/>
  <c r="BI2" i="1"/>
  <c r="BC2" i="1"/>
  <c r="BA2" i="1"/>
  <c r="AX2" i="1"/>
  <c r="AU2" i="1"/>
  <c r="AR2" i="1"/>
  <c r="AP2" i="1"/>
  <c r="AN2" i="1"/>
  <c r="AD2" i="1"/>
  <c r="AF2" i="1" s="1"/>
  <c r="AH2" i="1" s="1"/>
  <c r="S2" i="1"/>
  <c r="BD6" i="1" l="1"/>
  <c r="BD2" i="1"/>
  <c r="BD5" i="1"/>
  <c r="BD9" i="1"/>
  <c r="BD4" i="1"/>
  <c r="BD8" i="1"/>
  <c r="BD3" i="1"/>
  <c r="BD7" i="1"/>
  <c r="AK2" i="1"/>
  <c r="AL2" i="1" s="1"/>
  <c r="AK4" i="1"/>
  <c r="AL4" i="1" s="1"/>
  <c r="AK6" i="1"/>
  <c r="AL6" i="1" s="1"/>
  <c r="BE6" i="1" s="1"/>
  <c r="AK8" i="1"/>
  <c r="AL8" i="1" s="1"/>
  <c r="AK5" i="1"/>
  <c r="AL5" i="1" s="1"/>
  <c r="AK7" i="1"/>
  <c r="AL7" i="1" s="1"/>
  <c r="AK9" i="1"/>
  <c r="AL9" i="1" s="1"/>
  <c r="AK3" i="1"/>
  <c r="AL3" i="1" s="1"/>
  <c r="BE3" i="1" s="1"/>
  <c r="BE7" i="1" l="1"/>
  <c r="BE9" i="1"/>
  <c r="BK9" i="1" s="1"/>
  <c r="BE5" i="1"/>
  <c r="BK5" i="1" s="1"/>
  <c r="BE2" i="1"/>
  <c r="BF2" i="1" s="1"/>
  <c r="BE4" i="1"/>
  <c r="BE8" i="1"/>
  <c r="BF8" i="1" s="1"/>
  <c r="BK3" i="1"/>
  <c r="BF3" i="1"/>
  <c r="BF6" i="1"/>
  <c r="BK6" i="1"/>
  <c r="BK7" i="1"/>
  <c r="BF7" i="1"/>
  <c r="BF4" i="1"/>
  <c r="BK4" i="1"/>
  <c r="BF9" i="1"/>
  <c r="BF5" i="1" l="1"/>
  <c r="BK8" i="1"/>
  <c r="BK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<sst xmlns="http://schemas.openxmlformats.org/spreadsheetml/2006/main" count="184" uniqueCount="106">
  <si>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</si>
  <si>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</si>
  <si>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</si>
  <si>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</si>
  <si>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</si>
  <si>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</si>
  <si>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</si>
  <si>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</si>
  <si>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</si>
  <si>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</si>
  <si>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</si>
  <si>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</si>
  <si>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</si>
  <si>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</si>
  <si>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</si>
  <si>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</si>
  <si>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</si>
  <si>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</si>
  <si>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</si>
  <si>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</si>
  <si>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</si>
  <si>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</si>
  <si>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</si>
  <si>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</si>
  <si>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</si>
  <si>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</si>
  <si>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</si>
  <si>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</si>
  <si>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</si>
  <si>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</si>
  <si>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</si>
  <si>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</si>
  <si>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</si>
  <si>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</si>
  <si>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</si>
  <si>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</si>
  <si>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</si>
  <si>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</si>
  <si>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</si>
  <si>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</si>
  <si>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</si>
  <si>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</si>
  <si>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</si>
  <si>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</si>
  <si>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</si>
  <si>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</si>
  <si>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</si>
  <si>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</si>
  <si>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</si>
  <si>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</si>
  <si>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</si>
  <si>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</si>
  <si>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</si>
  <si>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</si>
  <si>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</si>
  <si>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</si>
  <si>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</si>
  <si>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</si>
  <si>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 $)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</si>
  <si>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</si>
  <si>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</si>
  <si>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</si>
  <si>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</si>
  <si>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</si>
  <si>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</si>
  <si>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</si>
  <si>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</si>
  <si>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Cedar &amp; Rose</t>
  </si>
  <si>
    <t>Shower Curtain</t>
  </si>
  <si>
    <t>Plain - Clear</t>
  </si>
  <si>
    <r>
      <t>6 gauge Single PEVA Shower Curtain</t>
    </r>
    <r>
      <rPr>
        <b/>
        <sz val="10"/>
        <color rgb="FFFF0000"/>
        <rFont val="Arial"/>
        <family val="2"/>
      </rPr>
      <t xml:space="preserve"> Plain - Clear</t>
    </r>
  </si>
  <si>
    <t>PEVA Shower Curtain</t>
  </si>
  <si>
    <r>
      <t>Material/Quality:100% PEVA (90%PE+10%EVA) shower curtain,</t>
    </r>
    <r>
      <rPr>
        <sz val="10"/>
        <color rgb="FFFF0000"/>
        <rFont val="Arial"/>
        <family val="2"/>
      </rPr>
      <t xml:space="preserve"> clear/frosted ground;</t>
    </r>
    <r>
      <rPr>
        <sz val="10"/>
        <color rgb="FFFF000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6gauge</t>
    </r>
    <r>
      <rPr>
        <sz val="10"/>
        <color rgb="FF000000"/>
        <rFont val="Arial"/>
        <family val="2"/>
      </rPr>
      <t xml:space="preserve">
12 metal grommets, </t>
    </r>
    <r>
      <rPr>
        <sz val="10"/>
        <color rgb="FFFF0000"/>
        <rFont val="Arial"/>
        <family val="2"/>
      </rPr>
      <t>3</t>
    </r>
    <r>
      <rPr>
        <sz val="10"/>
        <color rgb="FF000000"/>
        <rFont val="Arial"/>
        <family val="2"/>
      </rPr>
      <t xml:space="preserve"> magnets
</t>
    </r>
    <r>
      <rPr>
        <b/>
        <sz val="10"/>
        <color rgb="FF000000"/>
        <rFont val="Arial"/>
        <family val="2"/>
      </rPr>
      <t>Chrome Grommets</t>
    </r>
    <phoneticPr fontId="15" type="noConversion"/>
  </si>
  <si>
    <t>100% PEVA (90%PE+10%EVA)</t>
    <phoneticPr fontId="16" type="noConversion"/>
  </si>
  <si>
    <t>72X72"</t>
  </si>
  <si>
    <t>Clear</t>
  </si>
  <si>
    <t>Piece</t>
  </si>
  <si>
    <t>Normal</t>
  </si>
  <si>
    <t>Bellyband &amp; Hanger</t>
  </si>
  <si>
    <t>3924.90.0051</t>
  </si>
  <si>
    <r>
      <t>6 gauge Single PEVA Shower Curtain</t>
    </r>
    <r>
      <rPr>
        <b/>
        <sz val="10"/>
        <color rgb="FFFF0000"/>
        <rFont val="Arial"/>
        <family val="2"/>
      </rPr>
      <t xml:space="preserve"> Plain - Frosted</t>
    </r>
  </si>
  <si>
    <t>100% PEVA (90%PE+10%EVA)</t>
    <phoneticPr fontId="16" type="noConversion"/>
  </si>
  <si>
    <t>Frosted</t>
  </si>
  <si>
    <r>
      <t>6 gauge Single PEVA Shower Curtain</t>
    </r>
    <r>
      <rPr>
        <b/>
        <sz val="10"/>
        <color rgb="FFFF0000"/>
        <rFont val="Arial"/>
        <family val="2"/>
      </rPr>
      <t xml:space="preserve"> Plain - White</t>
    </r>
  </si>
  <si>
    <r>
      <t>Material/Quality:100% PEVA (90%PE+10%EVA) shower curtain,</t>
    </r>
    <r>
      <rPr>
        <sz val="10"/>
        <color rgb="FFFF0000"/>
        <rFont val="Arial"/>
        <family val="2"/>
      </rPr>
      <t xml:space="preserve"> clear/frosted ground;</t>
    </r>
    <r>
      <rPr>
        <sz val="10"/>
        <color rgb="FFFF000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6gauge</t>
    </r>
    <r>
      <rPr>
        <sz val="10"/>
        <color rgb="FF000000"/>
        <rFont val="Arial"/>
        <family val="2"/>
      </rPr>
      <t xml:space="preserve">
12 metal grommets, </t>
    </r>
    <r>
      <rPr>
        <sz val="10"/>
        <color rgb="FFFF0000"/>
        <rFont val="Arial"/>
        <family val="2"/>
      </rPr>
      <t>3</t>
    </r>
    <r>
      <rPr>
        <sz val="10"/>
        <color rgb="FF000000"/>
        <rFont val="Arial"/>
        <family val="2"/>
      </rPr>
      <t xml:space="preserve">  magnets
</t>
    </r>
    <r>
      <rPr>
        <b/>
        <sz val="10"/>
        <color rgb="FF000000"/>
        <rFont val="Arial"/>
        <family val="2"/>
      </rPr>
      <t>Chrome Grommets</t>
    </r>
    <phoneticPr fontId="15" type="noConversion"/>
  </si>
  <si>
    <t xml:space="preserve">White </t>
  </si>
  <si>
    <t xml:space="preserve"> (Image 1)  FGT-10023</t>
  </si>
  <si>
    <t>Embossed</t>
  </si>
  <si>
    <r>
      <t>6 gauge Single</t>
    </r>
    <r>
      <rPr>
        <b/>
        <sz val="10"/>
        <rFont val="Arial"/>
        <family val="2"/>
      </rPr>
      <t xml:space="preserve"> PEVA Shower Curtain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clear/frosted ground - </t>
    </r>
    <r>
      <rPr>
        <b/>
        <sz val="10"/>
        <color rgb="FFEE0000"/>
        <rFont val="Arial"/>
        <family val="2"/>
      </rPr>
      <t>Embossed</t>
    </r>
  </si>
  <si>
    <r>
      <t xml:space="preserve">Material/Quality:90% PE, 10% EVA  shower curtain, </t>
    </r>
    <r>
      <rPr>
        <sz val="10"/>
        <color rgb="FFFF0000"/>
        <rFont val="Arial"/>
        <family val="2"/>
      </rPr>
      <t>clear/frosted ground</t>
    </r>
    <r>
      <rPr>
        <sz val="10"/>
        <color rgb="FF000000"/>
        <rFont val="Arial"/>
        <family val="2"/>
      </rPr>
      <t>;</t>
    </r>
    <r>
      <rPr>
        <sz val="10"/>
        <color rgb="FF000000"/>
        <rFont val="宋体"/>
        <family val="3"/>
        <charset val="134"/>
      </rPr>
      <t xml:space="preserve">
</t>
    </r>
    <r>
      <rPr>
        <b/>
        <sz val="10"/>
        <color rgb="FF000000"/>
        <rFont val="Arial"/>
        <family val="2"/>
      </rPr>
      <t>6gauge</t>
    </r>
    <r>
      <rPr>
        <sz val="10"/>
        <color rgb="FF000000"/>
        <rFont val="Arial"/>
        <family val="2"/>
      </rPr>
      <t xml:space="preserve">
12 metal grommets,3 magnets
</t>
    </r>
    <r>
      <rPr>
        <b/>
        <sz val="10"/>
        <color rgb="FFFF0000"/>
        <rFont val="Arial"/>
        <family val="2"/>
      </rPr>
      <t>Black Grommets</t>
    </r>
    <phoneticPr fontId="15" type="noConversion"/>
  </si>
  <si>
    <t>90% PE; 10% EVA</t>
  </si>
  <si>
    <t>Clear/Frosted Ground</t>
  </si>
  <si>
    <t xml:space="preserve"> (Image 4) FGT-10307</t>
  </si>
  <si>
    <r>
      <t xml:space="preserve">Material/Quality:90% PE, 10% EVA  shower curtain, </t>
    </r>
    <r>
      <rPr>
        <sz val="10"/>
        <color rgb="FFFF0000"/>
        <rFont val="Arial"/>
        <family val="2"/>
      </rPr>
      <t>clear/frosted ground</t>
    </r>
    <r>
      <rPr>
        <sz val="10"/>
        <color rgb="FF000000"/>
        <rFont val="Arial"/>
        <family val="2"/>
      </rPr>
      <t>;</t>
    </r>
    <r>
      <rPr>
        <sz val="10"/>
        <color rgb="FF000000"/>
        <rFont val="宋体"/>
        <family val="3"/>
        <charset val="134"/>
      </rPr>
      <t xml:space="preserve">
</t>
    </r>
    <r>
      <rPr>
        <b/>
        <sz val="10"/>
        <color rgb="FF000000"/>
        <rFont val="Arial"/>
        <family val="2"/>
      </rPr>
      <t>6gauge</t>
    </r>
    <r>
      <rPr>
        <sz val="10"/>
        <color rgb="FF000000"/>
        <rFont val="Arial"/>
        <family val="2"/>
      </rPr>
      <t xml:space="preserve">
12 metal grommets,3 magnets
</t>
    </r>
    <r>
      <rPr>
        <b/>
        <sz val="10"/>
        <color rgb="FF000000"/>
        <rFont val="Arial"/>
        <family val="2"/>
      </rPr>
      <t>Chrome Grommets</t>
    </r>
    <phoneticPr fontId="15" type="noConversion"/>
  </si>
  <si>
    <t xml:space="preserve">  (Image 5) FGT-10315</t>
  </si>
  <si>
    <t>(Image 7)</t>
  </si>
  <si>
    <r>
      <t xml:space="preserve">Material/Quality:90% PE, 10% EVA  shower curtain, </t>
    </r>
    <r>
      <rPr>
        <sz val="10"/>
        <color rgb="FFFF0000"/>
        <rFont val="Arial"/>
        <family val="2"/>
      </rPr>
      <t>clear/frosted ground;</t>
    </r>
    <r>
      <rPr>
        <sz val="10"/>
        <color rgb="FF000000"/>
        <rFont val="宋体"/>
        <family val="3"/>
        <charset val="134"/>
      </rPr>
      <t xml:space="preserve">
</t>
    </r>
    <r>
      <rPr>
        <b/>
        <sz val="10"/>
        <color rgb="FF000000"/>
        <rFont val="Arial"/>
        <family val="2"/>
      </rPr>
      <t>6gauge</t>
    </r>
    <r>
      <rPr>
        <sz val="10"/>
        <color rgb="FF000000"/>
        <rFont val="Arial"/>
        <family val="2"/>
      </rPr>
      <t xml:space="preserve">
12 metal grommets,3 magnets
</t>
    </r>
    <r>
      <rPr>
        <b/>
        <sz val="10"/>
        <color rgb="FF000000"/>
        <rFont val="Arial"/>
        <family val="2"/>
      </rPr>
      <t>Chrome Grommets</t>
    </r>
    <phoneticPr fontId="15" type="noConversion"/>
  </si>
  <si>
    <t>(Image 9)</t>
  </si>
  <si>
    <t>TJX70-0307CA</t>
    <phoneticPr fontId="2" type="noConversion"/>
  </si>
  <si>
    <t>TJX70-0308CA</t>
  </si>
  <si>
    <t>TJX70-0309CA</t>
  </si>
  <si>
    <t>TJX70-0310CA</t>
  </si>
  <si>
    <t>TJX70-0311CA</t>
  </si>
  <si>
    <t>TJX70-0312CA</t>
  </si>
  <si>
    <t>TJX70-0313CA</t>
  </si>
  <si>
    <t>TJX70-0314CA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</si>
</sst>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0" formatCode="[$$-409]#,##0.00;\-[$$-409]#,##0.00"/>
    <numFmt numFmtId="180" formatCode="0.0_ "/>
    <numFmt numFmtId="181" formatCode="0.0%"/>
  </numFmts>
  <fonts count="2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00"/>
      <name val="微软雅黑"/>
      <family val="2"/>
      <charset val="134"/>
    </font>
    <font>
      <b/>
      <sz val="10"/>
      <color rgb="FF000000"/>
      <name val="Arial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0"/>
      <color rgb="FFEE0000"/>
      <name val="Arial"/>
      <family val="2"/>
    </font>
    <font>
      <sz val="10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10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1" xfId="1" applyFont="1" applyFill="1" applyBorder="1" applyAlignment="1">
      <alignment horizontal="left" wrapText="1"/>
    </xf>
    <xf numFmtId="176" fontId="3" fillId="2" borderId="1" xfId="0" applyNumberFormat="1" applyFont="1" applyFill="1" applyBorder="1" applyAlignment="1">
      <alignment horizontal="left" wrapText="1"/>
    </xf>
    <xf numFmtId="176" fontId="3" fillId="6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77" fontId="3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178" fontId="6" fillId="0" borderId="1" xfId="2" applyNumberFormat="1" applyFont="1" applyBorder="1" applyAlignment="1">
      <alignment horizontal="left" wrapText="1"/>
    </xf>
    <xf numFmtId="2" fontId="7" fillId="0" borderId="1" xfId="2" applyNumberFormat="1" applyFont="1" applyBorder="1" applyAlignment="1">
      <alignment horizontal="left" wrapText="1"/>
    </xf>
    <xf numFmtId="1" fontId="6" fillId="0" borderId="1" xfId="2" applyNumberFormat="1" applyFont="1" applyBorder="1" applyAlignment="1">
      <alignment horizontal="left" wrapText="1"/>
    </xf>
    <xf numFmtId="176" fontId="6" fillId="0" borderId="1" xfId="2" applyNumberFormat="1" applyFont="1" applyBorder="1" applyAlignment="1">
      <alignment horizontal="left" wrapText="1"/>
    </xf>
    <xf numFmtId="10" fontId="3" fillId="0" borderId="1" xfId="0" applyNumberFormat="1" applyFont="1" applyBorder="1" applyAlignment="1">
      <alignment horizontal="left" wrapText="1"/>
    </xf>
    <xf numFmtId="176" fontId="6" fillId="5" borderId="1" xfId="2" applyNumberFormat="1" applyFont="1" applyFill="1" applyBorder="1" applyAlignment="1">
      <alignment horizontal="left" wrapText="1"/>
    </xf>
    <xf numFmtId="176" fontId="7" fillId="0" borderId="1" xfId="2" applyNumberFormat="1" applyFont="1" applyBorder="1" applyAlignment="1">
      <alignment horizontal="left" wrapText="1"/>
    </xf>
    <xf numFmtId="176" fontId="6" fillId="3" borderId="1" xfId="2" applyNumberFormat="1" applyFont="1" applyFill="1" applyBorder="1" applyAlignment="1">
      <alignment horizontal="left" wrapText="1"/>
    </xf>
    <xf numFmtId="10" fontId="6" fillId="3" borderId="1" xfId="2" applyNumberFormat="1" applyFont="1" applyFill="1" applyBorder="1" applyAlignment="1">
      <alignment horizontal="left" wrapText="1"/>
    </xf>
    <xf numFmtId="176" fontId="7" fillId="7" borderId="1" xfId="2" applyNumberFormat="1" applyFont="1" applyFill="1" applyBorder="1" applyAlignment="1">
      <alignment horizontal="left" wrapText="1"/>
    </xf>
    <xf numFmtId="176" fontId="3" fillId="3" borderId="1" xfId="0" applyNumberFormat="1" applyFont="1" applyFill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1" fillId="8" borderId="1" xfId="4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176" fontId="0" fillId="5" borderId="1" xfId="0" applyNumberFormat="1" applyFill="1" applyBorder="1" applyAlignment="1">
      <alignment horizontal="left" vertical="center"/>
    </xf>
    <xf numFmtId="176" fontId="17" fillId="5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80" fontId="18" fillId="0" borderId="1" xfId="5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/>
    </xf>
    <xf numFmtId="0" fontId="5" fillId="0" borderId="1" xfId="5" applyBorder="1" applyAlignment="1">
      <alignment horizontal="left" vertical="center" wrapText="1"/>
    </xf>
    <xf numFmtId="178" fontId="0" fillId="9" borderId="1" xfId="0" applyNumberFormat="1" applyFill="1" applyBorder="1" applyAlignment="1">
      <alignment horizontal="left" vertical="center"/>
    </xf>
    <xf numFmtId="1" fontId="0" fillId="9" borderId="1" xfId="0" applyNumberForma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176" fontId="0" fillId="9" borderId="1" xfId="0" applyNumberFormat="1" applyFill="1" applyBorder="1" applyAlignment="1">
      <alignment horizontal="left" vertical="center"/>
    </xf>
    <xf numFmtId="181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0" fontId="0" fillId="9" borderId="1" xfId="6" applyNumberFormat="1" applyFont="1" applyFill="1" applyBorder="1" applyAlignment="1">
      <alignment horizontal="left" vertical="center"/>
    </xf>
    <xf numFmtId="176" fontId="7" fillId="5" borderId="1" xfId="5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  <xf numFmtId="2" fontId="0" fillId="9" borderId="1" xfId="0" applyNumberFormat="1" applyFill="1" applyBorder="1" applyAlignment="1">
      <alignment horizontal="left" vertical="center"/>
    </xf>
    <xf numFmtId="0" fontId="11" fillId="5" borderId="1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76" fontId="0" fillId="5" borderId="1" xfId="0" applyNumberFormat="1" applyFill="1" applyBorder="1" applyAlignment="1">
      <alignment horizontal="left" vertical="center" wrapText="1"/>
    </xf>
    <xf numFmtId="176" fontId="0" fillId="9" borderId="1" xfId="0" applyNumberFormat="1" applyFill="1" applyBorder="1" applyAlignment="1">
      <alignment horizontal="left" vertical="center" wrapText="1"/>
    </xf>
    <xf numFmtId="10" fontId="0" fillId="9" borderId="1" xfId="6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5" fillId="0" borderId="1" xfId="0" applyNumberFormat="1" applyFont="1" applyBorder="1"/>
  </cellXfs>
  <cellStyles count="7">
    <cellStyle name="Normal 2" xfId="1"/>
    <cellStyle name="Normal 2 18 2" xfId="2"/>
    <cellStyle name="Normal 4" xfId="4"/>
    <cellStyle name="Percent 2" xfId="6"/>
    <cellStyle name="常规" xfId="0" builtinId="0"/>
    <cellStyle name="常规_quotation-Mercury  3.22.2011 (for BBB)_BBB Spring 12 Styleout Belize - Heather 102111" xfId="3"/>
    <cellStyle name="样式 1 3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489023</xdr:colOff>
      <xdr:row>1</xdr:row>
      <xdr:rowOff>117604</xdr:rowOff>
    </xdr:from>
    <xdr:to>
      <xdr:col>1</xdr:col>
      <xdr:colOff>1288089</xdr:colOff>
      <xdr:row>1</xdr:row>
      <xdr:rowOff>1113110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EF8AF5E9-838B-4BEF-9D28-79345F1F80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 bright="70000" contrast="-70000"/>
        </a:blip>
        <a:srcRect l="13325" r="11390"/>
        <a:stretch>
          <a:fillRect/>
        </a:stretch>
      </xdr:blipFill>
      <xdr:spPr>
        <a:xfrm>
          <a:off x="1165298" y="1355854"/>
          <a:ext cx="799066" cy="995506"/>
        </a:xfrm>
        <a:prstGeom prst="rect">
          <a:avLst/>
        </a:prstGeom>
      </xdr:spPr>
    </xdr:pic>
    <xdr:clientData/>
  </xdr:twoCellAnchor>
  <xdr:twoCellAnchor>
    <xdr:from>
      <xdr:col>1</xdr:col>
      <xdr:colOff>427000</xdr:colOff>
      <xdr:row>2</xdr:row>
      <xdr:rowOff>138678</xdr:rowOff>
    </xdr:from>
    <xdr:to>
      <xdr:col>1</xdr:col>
      <xdr:colOff>1296099</xdr:colOff>
      <xdr:row>2</xdr:row>
      <xdr:rowOff>1144918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6626BB5A-A626-43A0-9F5A-CD078691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>
        <a:xfrm>
          <a:off x="1103275" y="2881878"/>
          <a:ext cx="869099" cy="1006240"/>
        </a:xfrm>
        <a:prstGeom prst="rect">
          <a:avLst/>
        </a:prstGeom>
      </xdr:spPr>
    </xdr:pic>
    <xdr:clientData/>
  </xdr:twoCellAnchor>
  <xdr:twoCellAnchor editAs="oneCell">
    <xdr:from>
      <xdr:col>1</xdr:col>
      <xdr:colOff>394136</xdr:colOff>
      <xdr:row>3</xdr:row>
      <xdr:rowOff>105736</xdr:rowOff>
    </xdr:from>
    <xdr:to>
      <xdr:col>1</xdr:col>
      <xdr:colOff>1284597</xdr:colOff>
      <xdr:row>3</xdr:row>
      <xdr:rowOff>1155121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285CCEAD-73F3-432E-BD72-A67F9B1BF9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920"/>
        <a:stretch>
          <a:fillRect/>
        </a:stretch>
      </xdr:blipFill>
      <xdr:spPr>
        <a:xfrm>
          <a:off x="1070411" y="4353886"/>
          <a:ext cx="890461" cy="1049385"/>
        </a:xfrm>
        <a:prstGeom prst="rect">
          <a:avLst/>
        </a:prstGeom>
      </xdr:spPr>
    </xdr:pic>
    <xdr:clientData/>
  </xdr:twoCellAnchor>
  <xdr:twoCellAnchor editAs="oneCell">
    <xdr:from>
      <xdr:col>1</xdr:col>
      <xdr:colOff>430632</xdr:colOff>
      <xdr:row>4</xdr:row>
      <xdr:rowOff>141454</xdr:rowOff>
    </xdr:from>
    <xdr:to>
      <xdr:col>1</xdr:col>
      <xdr:colOff>1410228</xdr:colOff>
      <xdr:row>5</xdr:row>
      <xdr:rowOff>1524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26B819A0-5B5B-4E70-A9AF-9D877E2AA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6907" y="5894554"/>
          <a:ext cx="979596" cy="1155470"/>
        </a:xfrm>
        <a:prstGeom prst="rect">
          <a:avLst/>
        </a:prstGeom>
      </xdr:spPr>
    </xdr:pic>
    <xdr:clientData/>
  </xdr:twoCellAnchor>
  <xdr:twoCellAnchor editAs="oneCell">
    <xdr:from>
      <xdr:col>1</xdr:col>
      <xdr:colOff>430357</xdr:colOff>
      <xdr:row>5</xdr:row>
      <xdr:rowOff>94885</xdr:rowOff>
    </xdr:from>
    <xdr:to>
      <xdr:col>1</xdr:col>
      <xdr:colOff>1382789</xdr:colOff>
      <xdr:row>5</xdr:row>
      <xdr:rowOff>1218908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C9AC1E13-2EA8-4BB5-B05F-EE35CCB97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6632" y="7143385"/>
          <a:ext cx="952432" cy="1124023"/>
        </a:xfrm>
        <a:prstGeom prst="rect">
          <a:avLst/>
        </a:prstGeom>
      </xdr:spPr>
    </xdr:pic>
    <xdr:clientData/>
  </xdr:twoCellAnchor>
  <xdr:twoCellAnchor editAs="oneCell">
    <xdr:from>
      <xdr:col>1</xdr:col>
      <xdr:colOff>412372</xdr:colOff>
      <xdr:row>6</xdr:row>
      <xdr:rowOff>114214</xdr:rowOff>
    </xdr:from>
    <xdr:to>
      <xdr:col>1</xdr:col>
      <xdr:colOff>1426488</xdr:colOff>
      <xdr:row>6</xdr:row>
      <xdr:rowOff>1204311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5767EC0E-0939-4092-B7B9-6483FEF6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8647" y="8458114"/>
          <a:ext cx="1014116" cy="1090097"/>
        </a:xfrm>
        <a:prstGeom prst="rect">
          <a:avLst/>
        </a:prstGeom>
      </xdr:spPr>
    </xdr:pic>
    <xdr:clientData/>
  </xdr:twoCellAnchor>
  <xdr:twoCellAnchor editAs="oneCell">
    <xdr:from>
      <xdr:col>1</xdr:col>
      <xdr:colOff>360448</xdr:colOff>
      <xdr:row>7</xdr:row>
      <xdr:rowOff>138678</xdr:rowOff>
    </xdr:from>
    <xdr:to>
      <xdr:col>1</xdr:col>
      <xdr:colOff>1415977</xdr:colOff>
      <xdr:row>7</xdr:row>
      <xdr:rowOff>1214268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xmlns="" id="{C6D26CAB-19F5-4B3E-B65F-A3FF9712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6723" y="9777978"/>
          <a:ext cx="1055529" cy="1075590"/>
        </a:xfrm>
        <a:prstGeom prst="rect">
          <a:avLst/>
        </a:prstGeom>
      </xdr:spPr>
    </xdr:pic>
    <xdr:clientData/>
  </xdr:twoCellAnchor>
  <xdr:twoCellAnchor editAs="oneCell">
    <xdr:from>
      <xdr:col>1</xdr:col>
      <xdr:colOff>379538</xdr:colOff>
      <xdr:row>8</xdr:row>
      <xdr:rowOff>89568</xdr:rowOff>
    </xdr:from>
    <xdr:to>
      <xdr:col>1</xdr:col>
      <xdr:colOff>1417991</xdr:colOff>
      <xdr:row>8</xdr:row>
      <xdr:rowOff>1219845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5347985C-5097-48B4-8E31-B6F2BAD10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5813" y="11024268"/>
          <a:ext cx="1038453" cy="11302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6Gauge%20PEVA%20SC%20Commitment%20Sheet%20-%20202508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\Documents\PNP\PNP%20OPERATION%20MANUAL%20JULY%2010%20ANNEXU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AmyLi"/>
      <sheetName val="ValueSelect"/>
      <sheetName val="Data"/>
      <sheetName val="TJX CA - 6G Domestic Quote"/>
    </sheetNames>
    <sheetDataSet>
      <sheetData sheetId="0"/>
      <sheetData sheetId="1"/>
      <sheetData sheetId="2"/>
      <sheetData sheetId="3">
        <row r="4">
          <cell r="T4">
            <v>1.04</v>
          </cell>
        </row>
        <row r="5">
          <cell r="T5">
            <v>1.04</v>
          </cell>
        </row>
        <row r="6">
          <cell r="T6">
            <v>1.04</v>
          </cell>
        </row>
        <row r="7">
          <cell r="T7">
            <v>1.24</v>
          </cell>
        </row>
        <row r="8">
          <cell r="T8">
            <v>1.22</v>
          </cell>
        </row>
        <row r="9">
          <cell r="T9">
            <v>1.22</v>
          </cell>
        </row>
        <row r="10">
          <cell r="T10">
            <v>1.22</v>
          </cell>
        </row>
        <row r="11">
          <cell r="T11">
            <v>1.24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9"/>
  <sheetViews>
    <sheetView tabSelected="1" zoomScale="65" zoomScaleNormal="65" workbookViewId="0">
      <selection activeCell="O6" sqref="O6"/>
    </sheetView>
  </sheetViews>
  <sheetFormatPr defaultColWidth="9.140625" defaultRowHeight="15" x14ac:dyDescent="0.25"/>
  <cols>
    <col min="1" max="1" width="10.140625" style="1" customWidth="1"/>
    <col min="2" max="2" width="26.42578125" style="2" customWidth="1"/>
    <col min="3" max="3" width="8.42578125" style="2" customWidth="1"/>
    <col min="4" max="4" width="14.7109375" style="2" customWidth="1"/>
    <col min="5" max="5" width="9" style="2" customWidth="1"/>
    <col min="6" max="6" width="13.85546875" style="2" customWidth="1"/>
    <col min="7" max="7" width="13.5703125" style="2" customWidth="1"/>
    <col min="8" max="8" width="15.28515625" style="2" customWidth="1"/>
    <col min="9" max="9" width="20.42578125" style="2" customWidth="1"/>
    <col min="10" max="10" width="19" style="2" customWidth="1"/>
    <col min="11" max="11" width="12" style="3" customWidth="1"/>
    <col min="12" max="12" width="14.140625" style="2" customWidth="1"/>
    <col min="13" max="13" width="11.5703125" style="2" customWidth="1"/>
    <col min="14" max="14" width="11.140625" style="2" customWidth="1"/>
    <col min="15" max="15" width="16.85546875" style="2" customWidth="1"/>
    <col min="16" max="16" width="10.85546875" style="2" customWidth="1"/>
    <col min="17" max="17" width="8.85546875" style="2" customWidth="1"/>
    <col min="18" max="18" width="8.140625" style="4" customWidth="1"/>
    <col min="19" max="19" width="8.5703125" style="4" customWidth="1"/>
    <col min="20" max="20" width="9.42578125" style="2" customWidth="1"/>
    <col min="21" max="21" width="12.140625" style="2" customWidth="1"/>
    <col min="22" max="22" width="8.140625" style="63" customWidth="1"/>
    <col min="23" max="23" width="8.7109375" style="63" customWidth="1"/>
    <col min="24" max="24" width="8.5703125" style="63" customWidth="1"/>
    <col min="25" max="25" width="8.140625" style="63" customWidth="1"/>
    <col min="26" max="26" width="8.7109375" style="63" customWidth="1"/>
    <col min="27" max="27" width="7.140625" style="63" customWidth="1"/>
    <col min="28" max="28" width="9" style="6" customWidth="1"/>
    <col min="29" max="29" width="6.28515625" style="64" customWidth="1"/>
    <col min="30" max="30" width="10" style="65" customWidth="1"/>
    <col min="31" max="31" width="10" style="6" customWidth="1"/>
    <col min="32" max="32" width="9.85546875" style="64" customWidth="1"/>
    <col min="33" max="33" width="7.85546875" style="2" customWidth="1"/>
    <col min="34" max="34" width="8.85546875" style="4" customWidth="1"/>
    <col min="35" max="35" width="13.140625" style="2" customWidth="1"/>
    <col min="36" max="36" width="8.42578125" style="5" customWidth="1"/>
    <col min="37" max="37" width="9" style="4" customWidth="1"/>
    <col min="38" max="38" width="8.42578125" style="4" customWidth="1"/>
    <col min="39" max="39" width="7.85546875" style="5" customWidth="1"/>
    <col min="40" max="40" width="9" style="4" customWidth="1"/>
    <col min="41" max="41" width="8.140625" style="5" customWidth="1"/>
    <col min="42" max="42" width="9.28515625" style="4" customWidth="1"/>
    <col min="43" max="43" width="8.140625" style="5" customWidth="1"/>
    <col min="44" max="44" width="9.28515625" style="4" customWidth="1"/>
    <col min="45" max="45" width="12.42578125" style="4" customWidth="1"/>
    <col min="46" max="46" width="8.140625" style="5" customWidth="1"/>
    <col min="47" max="48" width="9.28515625" style="4" customWidth="1"/>
    <col min="49" max="49" width="11.5703125" style="5" customWidth="1"/>
    <col min="50" max="50" width="10.85546875" style="4" customWidth="1"/>
    <col min="51" max="51" width="9.28515625" style="4" customWidth="1"/>
    <col min="52" max="52" width="11.5703125" style="5" customWidth="1"/>
    <col min="53" max="53" width="10.85546875" style="4" customWidth="1"/>
    <col min="54" max="54" width="11.5703125" style="5" customWidth="1"/>
    <col min="55" max="55" width="10.85546875" style="4" customWidth="1"/>
    <col min="56" max="56" width="10.140625" style="4" customWidth="1"/>
    <col min="57" max="57" width="9.85546875" style="4" customWidth="1"/>
    <col min="58" max="58" width="10.42578125" style="4" customWidth="1"/>
    <col min="59" max="59" width="12.140625" style="4" customWidth="1"/>
    <col min="60" max="60" width="9.140625" style="2" customWidth="1"/>
    <col min="61" max="62" width="9.140625" style="2"/>
    <col min="63" max="63" width="10.42578125" style="4" bestFit="1" customWidth="1"/>
    <col min="64" max="65" width="11.85546875" style="4" customWidth="1"/>
    <col min="66" max="66" width="9.140625" style="2"/>
    <col min="67" max="67" width="9.140625" style="6"/>
    <col min="68" max="16384" width="9.140625" style="2"/>
  </cols>
  <sheetData>
    <row r="1" spans="1:67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7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7" t="s">
        <v>32</v>
      </c>
      <c r="AH1" s="22" t="s">
        <v>33</v>
      </c>
      <c r="AI1" s="7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5" t="s">
        <v>44</v>
      </c>
      <c r="AT1" s="23" t="s">
        <v>45</v>
      </c>
      <c r="AU1" s="22" t="s">
        <v>46</v>
      </c>
      <c r="AV1" s="25" t="s">
        <v>47</v>
      </c>
      <c r="AW1" s="23" t="s">
        <v>48</v>
      </c>
      <c r="AX1" s="22" t="s">
        <v>49</v>
      </c>
      <c r="AY1" s="25" t="s">
        <v>50</v>
      </c>
      <c r="AZ1" s="23" t="s">
        <v>51</v>
      </c>
      <c r="BA1" s="22" t="s">
        <v>52</v>
      </c>
      <c r="BB1" s="23" t="s">
        <v>53</v>
      </c>
      <c r="BC1" s="22" t="s">
        <v>54</v>
      </c>
      <c r="BD1" s="22" t="s">
        <v>55</v>
      </c>
      <c r="BE1" s="26" t="s">
        <v>56</v>
      </c>
      <c r="BF1" s="27" t="s">
        <v>57</v>
      </c>
      <c r="BG1" s="28" t="s">
        <v>58</v>
      </c>
      <c r="BH1" s="29" t="s">
        <v>59</v>
      </c>
      <c r="BI1" s="27" t="s">
        <v>60</v>
      </c>
      <c r="BJ1" s="7" t="s">
        <v>61</v>
      </c>
      <c r="BK1" s="22" t="s">
        <v>62</v>
      </c>
      <c r="BL1" s="22" t="s">
        <v>63</v>
      </c>
      <c r="BM1" s="22" t="s">
        <v>64</v>
      </c>
      <c r="BN1" s="30" t="s">
        <v>65</v>
      </c>
      <c r="BO1" s="17" t="s">
        <v>66</v>
      </c>
    </row>
    <row r="2" spans="1:67" customFormat="1" ht="118.5" x14ac:dyDescent="0.25">
      <c r="A2" s="31">
        <v>1</v>
      </c>
      <c r="B2" s="32"/>
      <c r="C2" s="31"/>
      <c r="D2" s="31" t="s">
        <v>67</v>
      </c>
      <c r="E2" s="31"/>
      <c r="F2" s="31" t="s">
        <v>68</v>
      </c>
      <c r="G2" s="33" t="s">
        <v>69</v>
      </c>
      <c r="H2" s="34" t="s">
        <v>70</v>
      </c>
      <c r="I2" s="31" t="s">
        <v>71</v>
      </c>
      <c r="J2" s="35" t="s">
        <v>72</v>
      </c>
      <c r="K2" s="36" t="s">
        <v>73</v>
      </c>
      <c r="L2" s="34" t="s">
        <v>74</v>
      </c>
      <c r="M2" s="37" t="s">
        <v>75</v>
      </c>
      <c r="N2" s="31"/>
      <c r="O2" s="66" t="s">
        <v>98</v>
      </c>
      <c r="P2" s="31"/>
      <c r="Q2" s="31" t="s">
        <v>76</v>
      </c>
      <c r="R2" s="38"/>
      <c r="S2" s="39">
        <f>[1]AmyLi!T4</f>
        <v>1.04</v>
      </c>
      <c r="T2" s="31" t="s">
        <v>77</v>
      </c>
      <c r="U2" s="40" t="s">
        <v>78</v>
      </c>
      <c r="V2" s="41">
        <v>39.5</v>
      </c>
      <c r="W2" s="41">
        <v>29.5</v>
      </c>
      <c r="X2" s="41">
        <v>37.5</v>
      </c>
      <c r="Y2" s="41">
        <v>39.5</v>
      </c>
      <c r="Z2" s="41">
        <v>29.5</v>
      </c>
      <c r="AA2" s="41">
        <v>37.5</v>
      </c>
      <c r="AB2" s="42">
        <v>15.4</v>
      </c>
      <c r="AC2" s="43">
        <v>24</v>
      </c>
      <c r="AD2" s="44">
        <f>IF(Y2="","",Y2*Z2*AA2/1000000)</f>
        <v>4.3696875000000003E-2</v>
      </c>
      <c r="AE2" s="42">
        <v>63</v>
      </c>
      <c r="AF2" s="45">
        <f>IF(AC2="","",AE2/AD2*AC2)</f>
        <v>34602.016734606303</v>
      </c>
      <c r="AG2" s="46">
        <v>5400</v>
      </c>
      <c r="AH2" s="47">
        <f>IF(ISERROR(AG2/AF2),"",AG2/AF2)</f>
        <v>0.15606026785714289</v>
      </c>
      <c r="AI2" s="33" t="s">
        <v>79</v>
      </c>
      <c r="AJ2" s="48">
        <v>6.5000000000000002E-2</v>
      </c>
      <c r="AK2" s="47">
        <f t="shared" ref="AK2:AK9" si="0">IF(ISERROR(S2*AJ2),"",S2*AJ2)</f>
        <v>6.7600000000000007E-2</v>
      </c>
      <c r="AL2" s="47">
        <f t="shared" ref="AL2:AL9" si="1">IF(ISERROR(S2+AH2+AK2),"",S2+AH2+AK2)</f>
        <v>1.2636602678571429</v>
      </c>
      <c r="AM2" s="49">
        <v>0.01</v>
      </c>
      <c r="AN2" s="47">
        <f t="shared" ref="AN2:AN9" si="2">IF(ISERROR(BG2*AM2),"",BG2*AM2)</f>
        <v>2.8770000000000004E-2</v>
      </c>
      <c r="AO2" s="49">
        <v>0</v>
      </c>
      <c r="AP2" s="47">
        <f>IF(ISERROR(BG2*AO2),"",BG2*AO2)</f>
        <v>0</v>
      </c>
      <c r="AQ2" s="49">
        <v>0</v>
      </c>
      <c r="AR2" s="47">
        <f>IF(ISERROR(BG2*AQ2),"",BG2*AQ2)</f>
        <v>0</v>
      </c>
      <c r="AS2" s="50">
        <v>0</v>
      </c>
      <c r="AT2" s="49">
        <v>0</v>
      </c>
      <c r="AU2" s="47">
        <f t="shared" ref="AU2:AU9" si="3">IF(ISERROR(BG2*AT2),"",BG2*AT2)</f>
        <v>0</v>
      </c>
      <c r="AV2" s="50">
        <v>0</v>
      </c>
      <c r="AW2" s="49">
        <v>0</v>
      </c>
      <c r="AX2" s="47">
        <f>IF(ISERROR(BG2*AW2),"",BG2*AW2)</f>
        <v>0</v>
      </c>
      <c r="AY2" s="50">
        <v>0</v>
      </c>
      <c r="AZ2" s="49">
        <v>0</v>
      </c>
      <c r="BA2" s="47">
        <f>IF(ISERROR(BG2*AZ2),"",BG2*AZ2)</f>
        <v>0</v>
      </c>
      <c r="BB2" s="49">
        <v>0.08</v>
      </c>
      <c r="BC2" s="47">
        <f t="shared" ref="BC2:BC9" si="4">IF(ISERROR(BG2*BB2),"",BG2*BB2)</f>
        <v>0.23016000000000003</v>
      </c>
      <c r="BD2" s="47">
        <f>IF(ISERROR(AN2+AP2+AR2+AU2+AX2+BA2+BC2),"",AN2+AP2+AR2+AU2+AX2+BA2+BC2)</f>
        <v>0.25893000000000005</v>
      </c>
      <c r="BE2" s="47">
        <f t="shared" ref="BE2:BE9" si="5">IF(ISERROR(AL2+BD2),"",AL2+BD2)</f>
        <v>1.522590267857143</v>
      </c>
      <c r="BF2" s="51">
        <f t="shared" ref="BF2:BF9" si="6">IF(ISERROR((BG2-BE2)/BG2),"",(BG2-BE2)/BG2)</f>
        <v>0.47077154401906746</v>
      </c>
      <c r="BG2" s="52">
        <v>2.8770000000000002</v>
      </c>
      <c r="BH2" s="50">
        <v>5.99</v>
      </c>
      <c r="BI2" s="51">
        <f>IF(ISERROR((BH2-BG2)/BH2),"",(BH2-BG2)/BH2)</f>
        <v>0.51969949916527547</v>
      </c>
      <c r="BJ2" s="53">
        <v>2000</v>
      </c>
      <c r="BK2" s="47">
        <f>IF(ISERROR(BE2*BJ2),"",BE2*BJ2)</f>
        <v>3045.1805357142862</v>
      </c>
      <c r="BL2" s="47">
        <f>IF(ISERROR(BG2*BJ2),"",BG2*BJ2)</f>
        <v>5754</v>
      </c>
      <c r="BM2" s="47">
        <f>IF(ISERROR(BH2*BJ2),"",BH2*BJ2)</f>
        <v>11980</v>
      </c>
      <c r="BN2" s="54">
        <f>IF(V2="","",V2*W2*X2/1000000/AC2*BJ2)</f>
        <v>3.6414062500000002</v>
      </c>
      <c r="BO2" s="42"/>
    </row>
    <row r="3" spans="1:67" customFormat="1" ht="118.5" x14ac:dyDescent="0.25">
      <c r="A3" s="31">
        <v>2</v>
      </c>
      <c r="B3" s="32"/>
      <c r="C3" s="31"/>
      <c r="D3" s="31" t="s">
        <v>67</v>
      </c>
      <c r="E3" s="31"/>
      <c r="F3" s="31" t="s">
        <v>68</v>
      </c>
      <c r="G3" s="33" t="s">
        <v>69</v>
      </c>
      <c r="H3" s="34" t="s">
        <v>80</v>
      </c>
      <c r="I3" s="31" t="s">
        <v>71</v>
      </c>
      <c r="J3" s="35" t="s">
        <v>72</v>
      </c>
      <c r="K3" s="36" t="s">
        <v>81</v>
      </c>
      <c r="L3" s="34" t="s">
        <v>74</v>
      </c>
      <c r="M3" s="37" t="s">
        <v>82</v>
      </c>
      <c r="N3" s="31"/>
      <c r="O3" s="66" t="s">
        <v>99</v>
      </c>
      <c r="P3" s="31"/>
      <c r="Q3" s="31" t="s">
        <v>76</v>
      </c>
      <c r="R3" s="38"/>
      <c r="S3" s="39">
        <f>[1]AmyLi!T5</f>
        <v>1.04</v>
      </c>
      <c r="T3" s="31" t="s">
        <v>77</v>
      </c>
      <c r="U3" s="40" t="s">
        <v>78</v>
      </c>
      <c r="V3" s="41">
        <v>39.5</v>
      </c>
      <c r="W3" s="41">
        <v>29.5</v>
      </c>
      <c r="X3" s="41">
        <v>37.5</v>
      </c>
      <c r="Y3" s="41">
        <v>39.5</v>
      </c>
      <c r="Z3" s="41">
        <v>29.5</v>
      </c>
      <c r="AA3" s="41">
        <v>37.5</v>
      </c>
      <c r="AB3" s="42">
        <v>15.4</v>
      </c>
      <c r="AC3" s="43">
        <v>24</v>
      </c>
      <c r="AD3" s="44">
        <f t="shared" ref="AD3:AD9" si="7">IF(Y3="","",Y3*Z3*AA3/1000000)</f>
        <v>4.3696875000000003E-2</v>
      </c>
      <c r="AE3" s="42">
        <v>63</v>
      </c>
      <c r="AF3" s="45">
        <f t="shared" ref="AF3:AF9" si="8">IF(AC3="","",AE3/AD3*AC3)</f>
        <v>34602.016734606303</v>
      </c>
      <c r="AG3" s="46">
        <v>5400</v>
      </c>
      <c r="AH3" s="47">
        <f t="shared" ref="AH3:AH9" si="9">IF(ISERROR(AG3/AF3),"",AG3/AF3)</f>
        <v>0.15606026785714289</v>
      </c>
      <c r="AI3" s="33" t="s">
        <v>79</v>
      </c>
      <c r="AJ3" s="48">
        <v>6.5000000000000002E-2</v>
      </c>
      <c r="AK3" s="47">
        <f t="shared" si="0"/>
        <v>6.7600000000000007E-2</v>
      </c>
      <c r="AL3" s="47">
        <f t="shared" si="1"/>
        <v>1.2636602678571429</v>
      </c>
      <c r="AM3" s="49">
        <v>0.01</v>
      </c>
      <c r="AN3" s="47">
        <f t="shared" si="2"/>
        <v>2.8770000000000004E-2</v>
      </c>
      <c r="AO3" s="49">
        <v>0</v>
      </c>
      <c r="AP3" s="47">
        <f t="shared" ref="AP3:AP9" si="10">IF(ISERROR(BG3*AO3),"",BG3*AO3)</f>
        <v>0</v>
      </c>
      <c r="AQ3" s="49">
        <v>0</v>
      </c>
      <c r="AR3" s="47">
        <f t="shared" ref="AR3:AR9" si="11">IF(ISERROR(BG3*AQ3),"",BG3*AQ3)</f>
        <v>0</v>
      </c>
      <c r="AS3" s="50">
        <v>0</v>
      </c>
      <c r="AT3" s="49">
        <v>0</v>
      </c>
      <c r="AU3" s="47">
        <f t="shared" si="3"/>
        <v>0</v>
      </c>
      <c r="AV3" s="50">
        <v>0</v>
      </c>
      <c r="AW3" s="49">
        <v>0</v>
      </c>
      <c r="AX3" s="47">
        <f t="shared" ref="AX3:AX9" si="12">IF(ISERROR(BG3*AW3),"",BG3*AW3)</f>
        <v>0</v>
      </c>
      <c r="AY3" s="50">
        <v>0</v>
      </c>
      <c r="AZ3" s="49">
        <v>0</v>
      </c>
      <c r="BA3" s="47">
        <f t="shared" ref="BA3:BA9" si="13">IF(ISERROR(BG3*AZ3),"",BG3*AZ3)</f>
        <v>0</v>
      </c>
      <c r="BB3" s="49">
        <v>0.08</v>
      </c>
      <c r="BC3" s="47">
        <f t="shared" si="4"/>
        <v>0.23016000000000003</v>
      </c>
      <c r="BD3" s="47">
        <f t="shared" ref="BD3:BD9" si="14">IF(ISERROR(AN3+AP3+AR3+AU3+AX3+BA3+BC3),"",AN3+AP3+AR3+AU3+AX3+BA3+BC3)</f>
        <v>0.25893000000000005</v>
      </c>
      <c r="BE3" s="47">
        <f t="shared" si="5"/>
        <v>1.522590267857143</v>
      </c>
      <c r="BF3" s="51">
        <f t="shared" si="6"/>
        <v>0.47077154401906746</v>
      </c>
      <c r="BG3" s="52">
        <v>2.8770000000000002</v>
      </c>
      <c r="BH3" s="50">
        <v>5.99</v>
      </c>
      <c r="BI3" s="51">
        <f t="shared" ref="BI3:BI9" si="15">IF(ISERROR((BH3-BG3)/BH3),"",(BH3-BG3)/BH3)</f>
        <v>0.51969949916527547</v>
      </c>
      <c r="BJ3" s="53">
        <v>2000</v>
      </c>
      <c r="BK3" s="47">
        <f t="shared" ref="BK3:BK9" si="16">IF(ISERROR(BE3*BJ3),"",BE3*BJ3)</f>
        <v>3045.1805357142862</v>
      </c>
      <c r="BL3" s="47">
        <f t="shared" ref="BL3:BL9" si="17">IF(ISERROR(BG3*BJ3),"",BG3*BJ3)</f>
        <v>5754</v>
      </c>
      <c r="BM3" s="47">
        <f t="shared" ref="BM3:BM9" si="18">IF(ISERROR(BH3*BJ3),"",BH3*BJ3)</f>
        <v>11980</v>
      </c>
      <c r="BN3" s="54">
        <f t="shared" ref="BN3:BN9" si="19">IF(V3="","",V3*W3*X3/1000000/AC3*BJ3)</f>
        <v>3.6414062500000002</v>
      </c>
      <c r="BO3" s="42"/>
    </row>
    <row r="4" spans="1:67" customFormat="1" ht="118.5" x14ac:dyDescent="0.25">
      <c r="A4" s="31">
        <v>3</v>
      </c>
      <c r="B4" s="32"/>
      <c r="C4" s="31"/>
      <c r="D4" s="31" t="s">
        <v>67</v>
      </c>
      <c r="E4" s="31"/>
      <c r="F4" s="31" t="s">
        <v>68</v>
      </c>
      <c r="G4" s="33" t="s">
        <v>69</v>
      </c>
      <c r="H4" s="34" t="s">
        <v>83</v>
      </c>
      <c r="I4" s="31" t="s">
        <v>71</v>
      </c>
      <c r="J4" s="35" t="s">
        <v>84</v>
      </c>
      <c r="K4" s="36" t="s">
        <v>73</v>
      </c>
      <c r="L4" s="34" t="s">
        <v>74</v>
      </c>
      <c r="M4" s="37" t="s">
        <v>85</v>
      </c>
      <c r="N4" s="31"/>
      <c r="O4" s="66" t="s">
        <v>100</v>
      </c>
      <c r="P4" s="31"/>
      <c r="Q4" s="31" t="s">
        <v>76</v>
      </c>
      <c r="R4" s="38"/>
      <c r="S4" s="39">
        <f>[1]AmyLi!T6</f>
        <v>1.04</v>
      </c>
      <c r="T4" s="31" t="s">
        <v>77</v>
      </c>
      <c r="U4" s="40" t="s">
        <v>78</v>
      </c>
      <c r="V4" s="41">
        <v>39.5</v>
      </c>
      <c r="W4" s="41">
        <v>29.5</v>
      </c>
      <c r="X4" s="41">
        <v>37.5</v>
      </c>
      <c r="Y4" s="41">
        <v>39.5</v>
      </c>
      <c r="Z4" s="41">
        <v>29.5</v>
      </c>
      <c r="AA4" s="41">
        <v>37.5</v>
      </c>
      <c r="AB4" s="42">
        <v>15.4</v>
      </c>
      <c r="AC4" s="43">
        <v>24</v>
      </c>
      <c r="AD4" s="44">
        <f t="shared" si="7"/>
        <v>4.3696875000000003E-2</v>
      </c>
      <c r="AE4" s="42">
        <v>63</v>
      </c>
      <c r="AF4" s="45">
        <f t="shared" si="8"/>
        <v>34602.016734606303</v>
      </c>
      <c r="AG4" s="46">
        <v>5400</v>
      </c>
      <c r="AH4" s="47">
        <f t="shared" si="9"/>
        <v>0.15606026785714289</v>
      </c>
      <c r="AI4" s="33" t="s">
        <v>79</v>
      </c>
      <c r="AJ4" s="48">
        <v>6.5000000000000002E-2</v>
      </c>
      <c r="AK4" s="47">
        <f t="shared" si="0"/>
        <v>6.7600000000000007E-2</v>
      </c>
      <c r="AL4" s="47">
        <f t="shared" si="1"/>
        <v>1.2636602678571429</v>
      </c>
      <c r="AM4" s="49">
        <v>0.01</v>
      </c>
      <c r="AN4" s="47">
        <f t="shared" si="2"/>
        <v>2.8770000000000004E-2</v>
      </c>
      <c r="AO4" s="49">
        <v>0</v>
      </c>
      <c r="AP4" s="47">
        <f t="shared" si="10"/>
        <v>0</v>
      </c>
      <c r="AQ4" s="49">
        <v>0</v>
      </c>
      <c r="AR4" s="47">
        <f t="shared" si="11"/>
        <v>0</v>
      </c>
      <c r="AS4" s="50">
        <v>0</v>
      </c>
      <c r="AT4" s="49">
        <v>0</v>
      </c>
      <c r="AU4" s="47">
        <f t="shared" si="3"/>
        <v>0</v>
      </c>
      <c r="AV4" s="50">
        <v>0</v>
      </c>
      <c r="AW4" s="49">
        <v>0</v>
      </c>
      <c r="AX4" s="47">
        <f t="shared" si="12"/>
        <v>0</v>
      </c>
      <c r="AY4" s="50">
        <v>0</v>
      </c>
      <c r="AZ4" s="49">
        <v>0</v>
      </c>
      <c r="BA4" s="47">
        <f t="shared" si="13"/>
        <v>0</v>
      </c>
      <c r="BB4" s="49">
        <v>0.08</v>
      </c>
      <c r="BC4" s="47">
        <f t="shared" si="4"/>
        <v>0.23016000000000003</v>
      </c>
      <c r="BD4" s="47">
        <f t="shared" si="14"/>
        <v>0.25893000000000005</v>
      </c>
      <c r="BE4" s="47">
        <f t="shared" si="5"/>
        <v>1.522590267857143</v>
      </c>
      <c r="BF4" s="51">
        <f t="shared" si="6"/>
        <v>0.47077154401906746</v>
      </c>
      <c r="BG4" s="52">
        <v>2.8770000000000002</v>
      </c>
      <c r="BH4" s="50">
        <v>5.99</v>
      </c>
      <c r="BI4" s="51">
        <f t="shared" si="15"/>
        <v>0.51969949916527547</v>
      </c>
      <c r="BJ4" s="53">
        <v>2000</v>
      </c>
      <c r="BK4" s="47">
        <f t="shared" si="16"/>
        <v>3045.1805357142862</v>
      </c>
      <c r="BL4" s="47">
        <f t="shared" si="17"/>
        <v>5754</v>
      </c>
      <c r="BM4" s="47">
        <f t="shared" si="18"/>
        <v>11980</v>
      </c>
      <c r="BN4" s="54">
        <f t="shared" si="19"/>
        <v>3.6414062500000002</v>
      </c>
      <c r="BO4" s="42"/>
    </row>
    <row r="5" spans="1:67" customFormat="1" ht="102" x14ac:dyDescent="0.25">
      <c r="A5" s="31">
        <v>4</v>
      </c>
      <c r="B5" s="32" t="s">
        <v>86</v>
      </c>
      <c r="C5" s="31"/>
      <c r="D5" s="31" t="s">
        <v>67</v>
      </c>
      <c r="E5" s="31"/>
      <c r="F5" s="31" t="s">
        <v>68</v>
      </c>
      <c r="G5" s="33" t="s">
        <v>87</v>
      </c>
      <c r="H5" s="34" t="s">
        <v>88</v>
      </c>
      <c r="I5" s="31" t="s">
        <v>71</v>
      </c>
      <c r="J5" s="55" t="s">
        <v>89</v>
      </c>
      <c r="K5" s="36" t="s">
        <v>90</v>
      </c>
      <c r="L5" s="34" t="s">
        <v>74</v>
      </c>
      <c r="M5" s="34" t="s">
        <v>91</v>
      </c>
      <c r="N5" s="31"/>
      <c r="O5" s="66" t="s">
        <v>101</v>
      </c>
      <c r="P5" s="31"/>
      <c r="Q5" s="31" t="s">
        <v>76</v>
      </c>
      <c r="R5" s="38"/>
      <c r="S5" s="39">
        <f>[1]AmyLi!T7</f>
        <v>1.24</v>
      </c>
      <c r="T5" s="31" t="s">
        <v>77</v>
      </c>
      <c r="U5" s="40" t="s">
        <v>78</v>
      </c>
      <c r="V5" s="41">
        <v>39.5</v>
      </c>
      <c r="W5" s="41">
        <v>29.5</v>
      </c>
      <c r="X5" s="41">
        <v>37.5</v>
      </c>
      <c r="Y5" s="41">
        <v>39.5</v>
      </c>
      <c r="Z5" s="41">
        <v>29.5</v>
      </c>
      <c r="AA5" s="41">
        <v>37.5</v>
      </c>
      <c r="AB5" s="42">
        <v>15.4</v>
      </c>
      <c r="AC5" s="43">
        <v>24</v>
      </c>
      <c r="AD5" s="44">
        <f t="shared" si="7"/>
        <v>4.3696875000000003E-2</v>
      </c>
      <c r="AE5" s="42">
        <v>63</v>
      </c>
      <c r="AF5" s="45">
        <f t="shared" si="8"/>
        <v>34602.016734606303</v>
      </c>
      <c r="AG5" s="46">
        <v>5400</v>
      </c>
      <c r="AH5" s="47">
        <f t="shared" si="9"/>
        <v>0.15606026785714289</v>
      </c>
      <c r="AI5" s="33" t="s">
        <v>79</v>
      </c>
      <c r="AJ5" s="48">
        <v>6.5000000000000002E-2</v>
      </c>
      <c r="AK5" s="47">
        <f t="shared" si="0"/>
        <v>8.0600000000000005E-2</v>
      </c>
      <c r="AL5" s="47">
        <f t="shared" si="1"/>
        <v>1.476660267857143</v>
      </c>
      <c r="AM5" s="49">
        <v>0.01</v>
      </c>
      <c r="AN5" s="47">
        <f t="shared" si="2"/>
        <v>3.1509999999999996E-2</v>
      </c>
      <c r="AO5" s="49">
        <v>0</v>
      </c>
      <c r="AP5" s="47">
        <f t="shared" si="10"/>
        <v>0</v>
      </c>
      <c r="AQ5" s="49">
        <v>0</v>
      </c>
      <c r="AR5" s="47">
        <f t="shared" si="11"/>
        <v>0</v>
      </c>
      <c r="AS5" s="50">
        <v>0</v>
      </c>
      <c r="AT5" s="49">
        <v>0</v>
      </c>
      <c r="AU5" s="47">
        <f t="shared" si="3"/>
        <v>0</v>
      </c>
      <c r="AV5" s="50">
        <v>0</v>
      </c>
      <c r="AW5" s="49">
        <v>0</v>
      </c>
      <c r="AX5" s="47">
        <f t="shared" si="12"/>
        <v>0</v>
      </c>
      <c r="AY5" s="50">
        <v>0</v>
      </c>
      <c r="AZ5" s="49">
        <v>0</v>
      </c>
      <c r="BA5" s="47">
        <f t="shared" si="13"/>
        <v>0</v>
      </c>
      <c r="BB5" s="49">
        <v>0.08</v>
      </c>
      <c r="BC5" s="47">
        <f t="shared" si="4"/>
        <v>0.25207999999999997</v>
      </c>
      <c r="BD5" s="47">
        <f t="shared" si="14"/>
        <v>0.28358999999999995</v>
      </c>
      <c r="BE5" s="47">
        <f t="shared" si="5"/>
        <v>1.760250267857143</v>
      </c>
      <c r="BF5" s="51">
        <f t="shared" si="6"/>
        <v>0.44136773473273783</v>
      </c>
      <c r="BG5" s="52">
        <v>3.1509999999999998</v>
      </c>
      <c r="BH5" s="50">
        <v>5.99</v>
      </c>
      <c r="BI5" s="51">
        <f t="shared" si="15"/>
        <v>0.47395659432387316</v>
      </c>
      <c r="BJ5" s="53">
        <v>2000</v>
      </c>
      <c r="BK5" s="47">
        <f t="shared" si="16"/>
        <v>3520.5005357142859</v>
      </c>
      <c r="BL5" s="47">
        <f t="shared" si="17"/>
        <v>6302</v>
      </c>
      <c r="BM5" s="47">
        <f t="shared" si="18"/>
        <v>11980</v>
      </c>
      <c r="BN5" s="54">
        <f t="shared" si="19"/>
        <v>3.6414062500000002</v>
      </c>
      <c r="BO5" s="42"/>
    </row>
    <row r="6" spans="1:67" ht="102" x14ac:dyDescent="0.25">
      <c r="A6" s="56">
        <v>5</v>
      </c>
      <c r="B6" s="57" t="s">
        <v>92</v>
      </c>
      <c r="C6" s="56"/>
      <c r="D6" s="31" t="s">
        <v>67</v>
      </c>
      <c r="E6" s="31"/>
      <c r="F6" s="31" t="s">
        <v>68</v>
      </c>
      <c r="G6" s="33" t="s">
        <v>87</v>
      </c>
      <c r="H6" s="34" t="s">
        <v>88</v>
      </c>
      <c r="I6" s="31" t="s">
        <v>71</v>
      </c>
      <c r="J6" s="35" t="s">
        <v>93</v>
      </c>
      <c r="K6" s="36" t="s">
        <v>90</v>
      </c>
      <c r="L6" s="34" t="s">
        <v>74</v>
      </c>
      <c r="M6" s="34" t="s">
        <v>91</v>
      </c>
      <c r="N6" s="56"/>
      <c r="O6" s="66" t="s">
        <v>102</v>
      </c>
      <c r="P6" s="56"/>
      <c r="Q6" s="31" t="s">
        <v>76</v>
      </c>
      <c r="R6" s="58"/>
      <c r="S6" s="39">
        <f>[1]AmyLi!T8</f>
        <v>1.22</v>
      </c>
      <c r="T6" s="31" t="s">
        <v>77</v>
      </c>
      <c r="U6" s="40" t="s">
        <v>78</v>
      </c>
      <c r="V6" s="41">
        <v>39.5</v>
      </c>
      <c r="W6" s="41">
        <v>29.5</v>
      </c>
      <c r="X6" s="41">
        <v>37.5</v>
      </c>
      <c r="Y6" s="41">
        <v>39.5</v>
      </c>
      <c r="Z6" s="41">
        <v>29.5</v>
      </c>
      <c r="AA6" s="41">
        <v>37.5</v>
      </c>
      <c r="AB6" s="42">
        <v>15.4</v>
      </c>
      <c r="AC6" s="43">
        <v>24</v>
      </c>
      <c r="AD6" s="44">
        <f t="shared" si="7"/>
        <v>4.3696875000000003E-2</v>
      </c>
      <c r="AE6" s="42">
        <v>63</v>
      </c>
      <c r="AF6" s="45">
        <f t="shared" si="8"/>
        <v>34602.016734606303</v>
      </c>
      <c r="AG6" s="46">
        <v>5400</v>
      </c>
      <c r="AH6" s="59">
        <f t="shared" si="9"/>
        <v>0.15606026785714289</v>
      </c>
      <c r="AI6" s="33" t="s">
        <v>79</v>
      </c>
      <c r="AJ6" s="48">
        <v>6.5000000000000002E-2</v>
      </c>
      <c r="AK6" s="47">
        <f t="shared" si="0"/>
        <v>7.9299999999999995E-2</v>
      </c>
      <c r="AL6" s="47">
        <f t="shared" si="1"/>
        <v>1.4553602678571429</v>
      </c>
      <c r="AM6" s="49">
        <v>0.01</v>
      </c>
      <c r="AN6" s="47">
        <f t="shared" si="2"/>
        <v>3.1509999999999996E-2</v>
      </c>
      <c r="AO6" s="49">
        <v>0</v>
      </c>
      <c r="AP6" s="47">
        <f t="shared" si="10"/>
        <v>0</v>
      </c>
      <c r="AQ6" s="49">
        <v>0</v>
      </c>
      <c r="AR6" s="47">
        <f t="shared" si="11"/>
        <v>0</v>
      </c>
      <c r="AS6" s="50">
        <v>0</v>
      </c>
      <c r="AT6" s="49">
        <v>0</v>
      </c>
      <c r="AU6" s="59">
        <f t="shared" si="3"/>
        <v>0</v>
      </c>
      <c r="AV6" s="50">
        <v>0</v>
      </c>
      <c r="AW6" s="49">
        <v>0</v>
      </c>
      <c r="AX6" s="47">
        <f t="shared" si="12"/>
        <v>0</v>
      </c>
      <c r="AY6" s="50">
        <v>0</v>
      </c>
      <c r="AZ6" s="49">
        <v>0</v>
      </c>
      <c r="BA6" s="47">
        <f t="shared" si="13"/>
        <v>0</v>
      </c>
      <c r="BB6" s="49">
        <v>0.08</v>
      </c>
      <c r="BC6" s="47">
        <f t="shared" si="4"/>
        <v>0.25207999999999997</v>
      </c>
      <c r="BD6" s="47">
        <f t="shared" si="14"/>
        <v>0.28358999999999995</v>
      </c>
      <c r="BE6" s="59">
        <f t="shared" si="5"/>
        <v>1.7389502678571429</v>
      </c>
      <c r="BF6" s="60">
        <f t="shared" si="6"/>
        <v>0.4481274935394659</v>
      </c>
      <c r="BG6" s="52">
        <v>3.1509999999999998</v>
      </c>
      <c r="BH6" s="50">
        <v>5.99</v>
      </c>
      <c r="BI6" s="60">
        <f t="shared" si="15"/>
        <v>0.47395659432387316</v>
      </c>
      <c r="BJ6" s="53">
        <v>2000</v>
      </c>
      <c r="BK6" s="47">
        <f t="shared" si="16"/>
        <v>3477.900535714286</v>
      </c>
      <c r="BL6" s="59">
        <f t="shared" si="17"/>
        <v>6302</v>
      </c>
      <c r="BM6" s="59">
        <f t="shared" si="18"/>
        <v>11980</v>
      </c>
      <c r="BN6" s="54">
        <f t="shared" si="19"/>
        <v>3.6414062500000002</v>
      </c>
      <c r="BO6" s="61"/>
    </row>
    <row r="7" spans="1:67" ht="102" x14ac:dyDescent="0.25">
      <c r="A7" s="56">
        <v>6</v>
      </c>
      <c r="B7" s="57" t="s">
        <v>94</v>
      </c>
      <c r="C7" s="56"/>
      <c r="D7" s="31" t="s">
        <v>67</v>
      </c>
      <c r="E7" s="31"/>
      <c r="F7" s="31" t="s">
        <v>68</v>
      </c>
      <c r="G7" s="33" t="s">
        <v>87</v>
      </c>
      <c r="H7" s="34" t="s">
        <v>88</v>
      </c>
      <c r="I7" s="31" t="s">
        <v>71</v>
      </c>
      <c r="J7" s="35" t="s">
        <v>93</v>
      </c>
      <c r="K7" s="36" t="s">
        <v>90</v>
      </c>
      <c r="L7" s="34" t="s">
        <v>74</v>
      </c>
      <c r="M7" s="34" t="s">
        <v>91</v>
      </c>
      <c r="N7" s="56"/>
      <c r="O7" s="66" t="s">
        <v>103</v>
      </c>
      <c r="P7" s="56"/>
      <c r="Q7" s="31" t="s">
        <v>76</v>
      </c>
      <c r="R7" s="58"/>
      <c r="S7" s="39">
        <f>[1]AmyLi!T9</f>
        <v>1.22</v>
      </c>
      <c r="T7" s="31" t="s">
        <v>77</v>
      </c>
      <c r="U7" s="40" t="s">
        <v>78</v>
      </c>
      <c r="V7" s="41">
        <v>39.5</v>
      </c>
      <c r="W7" s="41">
        <v>29.5</v>
      </c>
      <c r="X7" s="41">
        <v>37.5</v>
      </c>
      <c r="Y7" s="41">
        <v>39.5</v>
      </c>
      <c r="Z7" s="41">
        <v>29.5</v>
      </c>
      <c r="AA7" s="41">
        <v>37.5</v>
      </c>
      <c r="AB7" s="42">
        <v>15.4</v>
      </c>
      <c r="AC7" s="43">
        <v>24</v>
      </c>
      <c r="AD7" s="44">
        <f t="shared" si="7"/>
        <v>4.3696875000000003E-2</v>
      </c>
      <c r="AE7" s="42">
        <v>63</v>
      </c>
      <c r="AF7" s="45">
        <f t="shared" si="8"/>
        <v>34602.016734606303</v>
      </c>
      <c r="AG7" s="46">
        <v>5400</v>
      </c>
      <c r="AH7" s="59">
        <f t="shared" si="9"/>
        <v>0.15606026785714289</v>
      </c>
      <c r="AI7" s="33" t="s">
        <v>79</v>
      </c>
      <c r="AJ7" s="48">
        <v>6.5000000000000002E-2</v>
      </c>
      <c r="AK7" s="47">
        <f t="shared" si="0"/>
        <v>7.9299999999999995E-2</v>
      </c>
      <c r="AL7" s="47">
        <f t="shared" si="1"/>
        <v>1.4553602678571429</v>
      </c>
      <c r="AM7" s="49">
        <v>0.01</v>
      </c>
      <c r="AN7" s="47">
        <f t="shared" si="2"/>
        <v>3.1509999999999996E-2</v>
      </c>
      <c r="AO7" s="49">
        <v>0</v>
      </c>
      <c r="AP7" s="47">
        <f t="shared" si="10"/>
        <v>0</v>
      </c>
      <c r="AQ7" s="49">
        <v>0</v>
      </c>
      <c r="AR7" s="47">
        <f t="shared" si="11"/>
        <v>0</v>
      </c>
      <c r="AS7" s="50">
        <v>0</v>
      </c>
      <c r="AT7" s="49">
        <v>0</v>
      </c>
      <c r="AU7" s="59">
        <f t="shared" si="3"/>
        <v>0</v>
      </c>
      <c r="AV7" s="50">
        <v>0</v>
      </c>
      <c r="AW7" s="49">
        <v>0</v>
      </c>
      <c r="AX7" s="47">
        <f t="shared" si="12"/>
        <v>0</v>
      </c>
      <c r="AY7" s="50">
        <v>0</v>
      </c>
      <c r="AZ7" s="49">
        <v>0</v>
      </c>
      <c r="BA7" s="47">
        <f t="shared" si="13"/>
        <v>0</v>
      </c>
      <c r="BB7" s="49">
        <v>0.08</v>
      </c>
      <c r="BC7" s="47">
        <f t="shared" si="4"/>
        <v>0.25207999999999997</v>
      </c>
      <c r="BD7" s="47">
        <f t="shared" si="14"/>
        <v>0.28358999999999995</v>
      </c>
      <c r="BE7" s="59">
        <f t="shared" si="5"/>
        <v>1.7389502678571429</v>
      </c>
      <c r="BF7" s="60">
        <f t="shared" si="6"/>
        <v>0.4481274935394659</v>
      </c>
      <c r="BG7" s="52">
        <v>3.1509999999999998</v>
      </c>
      <c r="BH7" s="50">
        <v>5.99</v>
      </c>
      <c r="BI7" s="60">
        <f t="shared" si="15"/>
        <v>0.47395659432387316</v>
      </c>
      <c r="BJ7" s="53">
        <v>2000</v>
      </c>
      <c r="BK7" s="47">
        <f t="shared" si="16"/>
        <v>3477.900535714286</v>
      </c>
      <c r="BL7" s="59">
        <f t="shared" si="17"/>
        <v>6302</v>
      </c>
      <c r="BM7" s="59">
        <f t="shared" si="18"/>
        <v>11980</v>
      </c>
      <c r="BN7" s="54">
        <f t="shared" si="19"/>
        <v>3.6414062500000002</v>
      </c>
      <c r="BO7" s="61"/>
    </row>
    <row r="8" spans="1:67" ht="102" x14ac:dyDescent="0.25">
      <c r="A8" s="56">
        <v>7</v>
      </c>
      <c r="B8" s="57" t="s">
        <v>95</v>
      </c>
      <c r="C8" s="56"/>
      <c r="D8" s="31" t="s">
        <v>67</v>
      </c>
      <c r="E8" s="31"/>
      <c r="F8" s="31" t="s">
        <v>68</v>
      </c>
      <c r="G8" s="33" t="s">
        <v>87</v>
      </c>
      <c r="H8" s="34" t="s">
        <v>88</v>
      </c>
      <c r="I8" s="31" t="s">
        <v>71</v>
      </c>
      <c r="J8" s="35" t="s">
        <v>96</v>
      </c>
      <c r="K8" s="36" t="s">
        <v>90</v>
      </c>
      <c r="L8" s="34" t="s">
        <v>74</v>
      </c>
      <c r="M8" s="34" t="s">
        <v>91</v>
      </c>
      <c r="N8" s="56"/>
      <c r="O8" s="66" t="s">
        <v>104</v>
      </c>
      <c r="P8" s="56"/>
      <c r="Q8" s="31" t="s">
        <v>76</v>
      </c>
      <c r="R8" s="58"/>
      <c r="S8" s="39">
        <f>[1]AmyLi!T10</f>
        <v>1.22</v>
      </c>
      <c r="T8" s="31" t="s">
        <v>77</v>
      </c>
      <c r="U8" s="40" t="s">
        <v>78</v>
      </c>
      <c r="V8" s="41">
        <v>39.5</v>
      </c>
      <c r="W8" s="41">
        <v>29.5</v>
      </c>
      <c r="X8" s="41">
        <v>37.5</v>
      </c>
      <c r="Y8" s="41">
        <v>39.5</v>
      </c>
      <c r="Z8" s="41">
        <v>29.5</v>
      </c>
      <c r="AA8" s="41">
        <v>37.5</v>
      </c>
      <c r="AB8" s="42">
        <v>15.4</v>
      </c>
      <c r="AC8" s="43">
        <v>24</v>
      </c>
      <c r="AD8" s="44">
        <f t="shared" si="7"/>
        <v>4.3696875000000003E-2</v>
      </c>
      <c r="AE8" s="42">
        <v>63</v>
      </c>
      <c r="AF8" s="45">
        <f t="shared" si="8"/>
        <v>34602.016734606303</v>
      </c>
      <c r="AG8" s="46">
        <v>5400</v>
      </c>
      <c r="AH8" s="59">
        <f t="shared" si="9"/>
        <v>0.15606026785714289</v>
      </c>
      <c r="AI8" s="33" t="s">
        <v>79</v>
      </c>
      <c r="AJ8" s="48">
        <v>6.5000000000000002E-2</v>
      </c>
      <c r="AK8" s="47">
        <f t="shared" si="0"/>
        <v>7.9299999999999995E-2</v>
      </c>
      <c r="AL8" s="47">
        <f t="shared" si="1"/>
        <v>1.4553602678571429</v>
      </c>
      <c r="AM8" s="49">
        <v>0.01</v>
      </c>
      <c r="AN8" s="47">
        <f t="shared" si="2"/>
        <v>3.1509999999999996E-2</v>
      </c>
      <c r="AO8" s="49">
        <v>0</v>
      </c>
      <c r="AP8" s="47">
        <f t="shared" si="10"/>
        <v>0</v>
      </c>
      <c r="AQ8" s="49">
        <v>0</v>
      </c>
      <c r="AR8" s="47">
        <f t="shared" si="11"/>
        <v>0</v>
      </c>
      <c r="AS8" s="50">
        <v>0</v>
      </c>
      <c r="AT8" s="49">
        <v>0</v>
      </c>
      <c r="AU8" s="59">
        <f t="shared" si="3"/>
        <v>0</v>
      </c>
      <c r="AV8" s="50">
        <v>0</v>
      </c>
      <c r="AW8" s="49">
        <v>0</v>
      </c>
      <c r="AX8" s="47">
        <f t="shared" si="12"/>
        <v>0</v>
      </c>
      <c r="AY8" s="50">
        <v>0</v>
      </c>
      <c r="AZ8" s="49">
        <v>0</v>
      </c>
      <c r="BA8" s="47">
        <f t="shared" si="13"/>
        <v>0</v>
      </c>
      <c r="BB8" s="49">
        <v>0.08</v>
      </c>
      <c r="BC8" s="47">
        <f t="shared" si="4"/>
        <v>0.25207999999999997</v>
      </c>
      <c r="BD8" s="47">
        <f t="shared" si="14"/>
        <v>0.28358999999999995</v>
      </c>
      <c r="BE8" s="59">
        <f t="shared" si="5"/>
        <v>1.7389502678571429</v>
      </c>
      <c r="BF8" s="60">
        <f t="shared" si="6"/>
        <v>0.4481274935394659</v>
      </c>
      <c r="BG8" s="52">
        <v>3.1509999999999998</v>
      </c>
      <c r="BH8" s="50">
        <v>5.99</v>
      </c>
      <c r="BI8" s="60">
        <f t="shared" si="15"/>
        <v>0.47395659432387316</v>
      </c>
      <c r="BJ8" s="53">
        <v>2000</v>
      </c>
      <c r="BK8" s="47">
        <f t="shared" si="16"/>
        <v>3477.900535714286</v>
      </c>
      <c r="BL8" s="59">
        <f t="shared" si="17"/>
        <v>6302</v>
      </c>
      <c r="BM8" s="59">
        <f t="shared" si="18"/>
        <v>11980</v>
      </c>
      <c r="BN8" s="54">
        <f t="shared" si="19"/>
        <v>3.6414062500000002</v>
      </c>
      <c r="BO8" s="61"/>
    </row>
    <row r="9" spans="1:67" ht="102" x14ac:dyDescent="0.25">
      <c r="A9" s="56">
        <v>8</v>
      </c>
      <c r="B9" s="57" t="s">
        <v>97</v>
      </c>
      <c r="C9" s="56"/>
      <c r="D9" s="31" t="s">
        <v>67</v>
      </c>
      <c r="E9" s="31"/>
      <c r="F9" s="31" t="s">
        <v>68</v>
      </c>
      <c r="G9" s="33" t="s">
        <v>87</v>
      </c>
      <c r="H9" s="34" t="s">
        <v>88</v>
      </c>
      <c r="I9" s="31" t="s">
        <v>71</v>
      </c>
      <c r="J9" s="55" t="s">
        <v>89</v>
      </c>
      <c r="K9" s="36" t="s">
        <v>90</v>
      </c>
      <c r="L9" s="34" t="s">
        <v>74</v>
      </c>
      <c r="M9" s="34" t="s">
        <v>91</v>
      </c>
      <c r="N9" s="56"/>
      <c r="O9" s="66" t="s">
        <v>105</v>
      </c>
      <c r="P9" s="56"/>
      <c r="Q9" s="31" t="s">
        <v>76</v>
      </c>
      <c r="R9" s="58"/>
      <c r="S9" s="39">
        <f>[1]AmyLi!T11</f>
        <v>1.24</v>
      </c>
      <c r="T9" s="31" t="s">
        <v>77</v>
      </c>
      <c r="U9" s="40" t="s">
        <v>78</v>
      </c>
      <c r="V9" s="41">
        <v>39.5</v>
      </c>
      <c r="W9" s="41">
        <v>29.5</v>
      </c>
      <c r="X9" s="41">
        <v>37.5</v>
      </c>
      <c r="Y9" s="41">
        <v>39.5</v>
      </c>
      <c r="Z9" s="41">
        <v>29.5</v>
      </c>
      <c r="AA9" s="41">
        <v>37.5</v>
      </c>
      <c r="AB9" s="42">
        <v>15.4</v>
      </c>
      <c r="AC9" s="43">
        <v>24</v>
      </c>
      <c r="AD9" s="44">
        <f t="shared" si="7"/>
        <v>4.3696875000000003E-2</v>
      </c>
      <c r="AE9" s="42">
        <v>63</v>
      </c>
      <c r="AF9" s="45">
        <f t="shared" si="8"/>
        <v>34602.016734606303</v>
      </c>
      <c r="AG9" s="46">
        <v>5400</v>
      </c>
      <c r="AH9" s="59">
        <f t="shared" si="9"/>
        <v>0.15606026785714289</v>
      </c>
      <c r="AI9" s="33" t="s">
        <v>79</v>
      </c>
      <c r="AJ9" s="48">
        <v>6.5000000000000002E-2</v>
      </c>
      <c r="AK9" s="47">
        <f t="shared" si="0"/>
        <v>8.0600000000000005E-2</v>
      </c>
      <c r="AL9" s="47">
        <f t="shared" si="1"/>
        <v>1.476660267857143</v>
      </c>
      <c r="AM9" s="49">
        <v>0.01</v>
      </c>
      <c r="AN9" s="47">
        <f t="shared" si="2"/>
        <v>3.1509999999999996E-2</v>
      </c>
      <c r="AO9" s="62">
        <v>0</v>
      </c>
      <c r="AP9" s="47">
        <f t="shared" si="10"/>
        <v>0</v>
      </c>
      <c r="AQ9" s="62">
        <v>0</v>
      </c>
      <c r="AR9" s="47">
        <f t="shared" si="11"/>
        <v>0</v>
      </c>
      <c r="AS9" s="50">
        <v>0</v>
      </c>
      <c r="AT9" s="49">
        <v>0</v>
      </c>
      <c r="AU9" s="59">
        <f t="shared" si="3"/>
        <v>0</v>
      </c>
      <c r="AV9" s="50">
        <v>0</v>
      </c>
      <c r="AW9" s="62">
        <v>0</v>
      </c>
      <c r="AX9" s="47">
        <f t="shared" si="12"/>
        <v>0</v>
      </c>
      <c r="AY9" s="50">
        <v>0</v>
      </c>
      <c r="AZ9" s="62">
        <v>0</v>
      </c>
      <c r="BA9" s="47">
        <f t="shared" si="13"/>
        <v>0</v>
      </c>
      <c r="BB9" s="49">
        <v>0.08</v>
      </c>
      <c r="BC9" s="47">
        <f t="shared" si="4"/>
        <v>0.25207999999999997</v>
      </c>
      <c r="BD9" s="47">
        <f t="shared" si="14"/>
        <v>0.28358999999999995</v>
      </c>
      <c r="BE9" s="59">
        <f t="shared" si="5"/>
        <v>1.760250267857143</v>
      </c>
      <c r="BF9" s="60">
        <f t="shared" si="6"/>
        <v>0.44136773473273783</v>
      </c>
      <c r="BG9" s="52">
        <v>3.1509999999999998</v>
      </c>
      <c r="BH9" s="50">
        <v>5.99</v>
      </c>
      <c r="BI9" s="60">
        <f t="shared" si="15"/>
        <v>0.47395659432387316</v>
      </c>
      <c r="BJ9" s="53">
        <v>2000</v>
      </c>
      <c r="BK9" s="47">
        <f t="shared" si="16"/>
        <v>3520.5005357142859</v>
      </c>
      <c r="BL9" s="59">
        <f t="shared" si="17"/>
        <v>6302</v>
      </c>
      <c r="BM9" s="59">
        <f t="shared" si="18"/>
        <v>11980</v>
      </c>
      <c r="BN9" s="54">
        <f t="shared" si="19"/>
        <v>3.6414062500000002</v>
      </c>
      <c r="BO9" s="61"/>
    </row>
  </sheetData>
  <sheetProtection insertRows="0" deleteRows="0" sort="0"/>
  <protectedRanges>
    <protectedRange sqref="BG10:BG251 BN2:BN9 A10:J251 AC6:AC9 AD2:AF9 AH2:AH9 AK2:AN9 BB2:BF251 BI2:BI9 L10:AN251 A2:I9 AS2:AU251 L2:N9 P2:U9" name="Range1"/>
    <protectedRange sqref="V2:AB9" name="Range1_2"/>
    <protectedRange sqref="AG2:AG9" name="Range1_3"/>
    <protectedRange sqref="AI2:AJ9" name="Range1_4"/>
    <protectedRange sqref="BH2:BH9" name="Range1_5"/>
    <protectedRange sqref="BJ2:BJ9" name="Range1_6"/>
    <protectedRange sqref="AO2:AR213" name="Range1_1"/>
    <protectedRange sqref="AV2:BA213" name="Range1_7"/>
    <protectedRange sqref="K10:K254" name="Range1_1_1"/>
    <protectedRange sqref="J2:J9" name="Range1_9"/>
    <protectedRange sqref="K2:K9" name="Range1_1_1_1"/>
    <protectedRange sqref="O2:O9" name="Range1_8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2025-08-26T06:19:09Z</dcterms:created>
  <dcterms:modified xsi:type="dcterms:W3CDTF">2025-08-26T06:48:30Z</dcterms:modified>
</cp:coreProperties>
</file>