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bookViews>
    <workbookView xWindow="0" yWindow="0" windowWidth="28800" windowHeight="11625"/>
  </bookViews>
  <sheets>
    <sheet name="Item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s">'[2]1-Import Product Data Sheet'!$X$2</definedName>
    <definedName name="bigidea">[3]Lists!$I$6:$I$29</definedName>
    <definedName name="Brand">'[2]1-Import Product Data Sheet'!$N$102:$N$144</definedName>
    <definedName name="Branded">[3]Lists!$F$6:$F$38</definedName>
    <definedName name="CATEGORY">[4]Sheet1!$DW$2:$DW$3</definedName>
    <definedName name="color">[3]Lists!$J$6:$J$29</definedName>
    <definedName name="COLOR_FAMILY">'[5]x-Lists'!$AB$2:$AB$18</definedName>
    <definedName name="colour">[4]Sheet1!$EH$2:$EH$3</definedName>
    <definedName name="Cycle">[3]Lists!$E$6:$E$30</definedName>
    <definedName name="den">[3]Lists!$L$6:$L$29</definedName>
    <definedName name="division">'[6]X-PORTS'!$K$4:$K$12</definedName>
    <definedName name="FASHION">[7]LIST!$E$2:$E$7</definedName>
    <definedName name="foam">[4]Sheet1!$EC$2:$EC$3</definedName>
    <definedName name="FOBCostPerPiece">#REF!</definedName>
    <definedName name="INITIALBUY">[7]LIST!$G$2:$G$7</definedName>
    <definedName name="KD">[4]Sheet1!$DS$2:$DS$2</definedName>
    <definedName name="LIFESTYLE">[7]LIST!$C$2:$C$7</definedName>
    <definedName name="LOCALIZATION__PRICEPOINT">'[5]x-Lists'!$Z$2:$Z$4</definedName>
    <definedName name="M">[4]Sheet1!$EA$2:$EA$3</definedName>
    <definedName name="PACK">[4]Sheet1!$EE$2:$EE$3</definedName>
    <definedName name="PackageType">'[2]1-Import Product Data Sheet'!$L$102:$L$131</definedName>
    <definedName name="PDQList">'[2]1-Import Product Data Sheet'!$AR$1:$AR$24</definedName>
    <definedName name="PORT_IFF">[8]a!$A$10:$B$35</definedName>
    <definedName name="ports">'[6]X-PORTS'!$D$4:$D$33</definedName>
    <definedName name="PortSeq">'[2]1-Import Product Data Sheet'!$U$2</definedName>
    <definedName name="PortSeqLCL">#REF!</definedName>
    <definedName name="POtype">#REF!</definedName>
    <definedName name="PrevBuy">'[2]1-Import Product Data Sheet'!$AR$26:$AR$27</definedName>
    <definedName name="PRICE">[7]LIST!$B$2:$B$6</definedName>
    <definedName name="RateSeq">'[2]1-Import Product Data Sheet'!$X$2</definedName>
    <definedName name="THEME">'[5]x-Lists'!$AQ$2:$AQ$12</definedName>
    <definedName name="TREATMENT">'[5]x-Lists'!$AR$2:$AR$23</definedName>
    <definedName name="UNIT">[4]Sheet1!$EF$2:$EF$3</definedName>
    <definedName name="USPORTS">'[6]X-PORTS'!$I$5:$I$7</definedName>
    <definedName name="wood">[4]Sheet1!$EG$2:$EG$3</definedName>
    <definedName name="World1">[3]Lists!$H$6:$H$29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</definedName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9" i="1" l="1"/>
  <c r="AS9" i="1"/>
  <c r="AP9" i="1"/>
  <c r="AM9" i="1"/>
  <c r="AK9" i="1"/>
  <c r="AH9" i="1"/>
  <c r="AC9" i="1"/>
  <c r="AD9" i="1" s="1"/>
  <c r="AF9" i="1" s="1"/>
  <c r="U9" i="1"/>
  <c r="AI9" i="1" s="1"/>
  <c r="T9" i="1"/>
  <c r="BA8" i="1"/>
  <c r="AS8" i="1"/>
  <c r="AP8" i="1"/>
  <c r="AM8" i="1"/>
  <c r="AK8" i="1"/>
  <c r="AH8" i="1"/>
  <c r="AF8" i="1"/>
  <c r="AC8" i="1"/>
  <c r="AD8" i="1" s="1"/>
  <c r="U8" i="1"/>
  <c r="AI8" i="1" s="1"/>
  <c r="T8" i="1"/>
  <c r="BA7" i="1"/>
  <c r="AS7" i="1"/>
  <c r="AP7" i="1"/>
  <c r="AM7" i="1"/>
  <c r="AK7" i="1"/>
  <c r="AT7" i="1" s="1"/>
  <c r="AH7" i="1"/>
  <c r="AF7" i="1"/>
  <c r="AC7" i="1"/>
  <c r="AD7" i="1" s="1"/>
  <c r="U7" i="1"/>
  <c r="AI7" i="1" s="1"/>
  <c r="T7" i="1"/>
  <c r="BA6" i="1"/>
  <c r="AS6" i="1"/>
  <c r="AP6" i="1"/>
  <c r="AM6" i="1"/>
  <c r="AK6" i="1"/>
  <c r="AH6" i="1"/>
  <c r="AF6" i="1"/>
  <c r="AC6" i="1"/>
  <c r="AD6" i="1" s="1"/>
  <c r="U6" i="1"/>
  <c r="T6" i="1"/>
  <c r="BA5" i="1"/>
  <c r="AS5" i="1"/>
  <c r="AP5" i="1"/>
  <c r="AM5" i="1"/>
  <c r="AK5" i="1"/>
  <c r="AH5" i="1"/>
  <c r="AC5" i="1"/>
  <c r="AD5" i="1" s="1"/>
  <c r="AF5" i="1" s="1"/>
  <c r="U5" i="1"/>
  <c r="T5" i="1"/>
  <c r="BA4" i="1"/>
  <c r="AS4" i="1"/>
  <c r="AP4" i="1"/>
  <c r="AM4" i="1"/>
  <c r="AK4" i="1"/>
  <c r="AH4" i="1"/>
  <c r="AC4" i="1"/>
  <c r="AD4" i="1" s="1"/>
  <c r="AF4" i="1" s="1"/>
  <c r="U4" i="1"/>
  <c r="T4" i="1"/>
  <c r="BA3" i="1"/>
  <c r="AS3" i="1"/>
  <c r="AP3" i="1"/>
  <c r="AM3" i="1"/>
  <c r="AK3" i="1"/>
  <c r="AH3" i="1"/>
  <c r="AC3" i="1"/>
  <c r="AD3" i="1" s="1"/>
  <c r="AF3" i="1" s="1"/>
  <c r="U3" i="1"/>
  <c r="T3" i="1"/>
  <c r="BA2" i="1"/>
  <c r="AS2" i="1"/>
  <c r="AP2" i="1"/>
  <c r="AM2" i="1"/>
  <c r="AK2" i="1"/>
  <c r="AH2" i="1"/>
  <c r="AC2" i="1"/>
  <c r="AD2" i="1" s="1"/>
  <c r="AF2" i="1" s="1"/>
  <c r="U2" i="1"/>
  <c r="T2" i="1"/>
  <c r="AI5" i="1" l="1"/>
  <c r="AI2" i="1"/>
  <c r="AT9" i="1"/>
  <c r="AT8" i="1"/>
  <c r="AU8" i="1" s="1"/>
  <c r="AI4" i="1"/>
  <c r="AI6" i="1"/>
  <c r="AT2" i="1"/>
  <c r="AU2" i="1" s="1"/>
  <c r="AT4" i="1"/>
  <c r="AU4" i="1" s="1"/>
  <c r="AT6" i="1"/>
  <c r="AU6" i="1" s="1"/>
  <c r="AI3" i="1"/>
  <c r="AU9" i="1"/>
  <c r="AT3" i="1"/>
  <c r="AU3" i="1" s="1"/>
  <c r="AT5" i="1"/>
  <c r="AU5" i="1" s="1"/>
  <c r="AU7" i="1"/>
  <c r="AV4" i="1" l="1"/>
  <c r="AZ4" i="1"/>
  <c r="AZ7" i="1"/>
  <c r="AV7" i="1"/>
  <c r="AZ9" i="1"/>
  <c r="AV9" i="1"/>
  <c r="AZ5" i="1"/>
  <c r="AV5" i="1"/>
  <c r="AZ2" i="1"/>
  <c r="AV2" i="1"/>
  <c r="AZ3" i="1"/>
  <c r="AV3" i="1"/>
  <c r="AZ6" i="1"/>
  <c r="AV6" i="1"/>
  <c r="AZ8" i="1"/>
  <c r="AV8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K1" authorId="0" shapeId="0">
      <text>
        <r>
          <rPr>
            <sz val="11"/>
            <rFont val="Calibri"/>
            <family val="2"/>
          </rPr>
          <t>[JLA FOB Price Quote (Value)]*[DA %]</t>
        </r>
      </text>
    </comment>
    <comment ref="AM1" authorId="0" shapeId="0">
      <text>
        <r>
          <rPr>
            <sz val="11"/>
            <rFont val="Calibri"/>
            <family val="2"/>
          </rPr>
          <t>[JLA FOB Price Quote (Value)]*[Rebate/Co-op %]</t>
        </r>
      </text>
    </comment>
    <comment ref="AP1" authorId="0" shapeId="0">
      <text>
        <r>
          <rPr>
            <sz val="11"/>
            <rFont val="Calibri"/>
            <family val="2"/>
          </rPr>
          <t>[JLA FOB Price Quote (Value)]*[Load 1 %]</t>
        </r>
      </text>
    </comment>
    <comment ref="AS1" authorId="0" shapeId="0">
      <text>
        <r>
          <rPr>
            <sz val="11"/>
            <rFont val="Calibri"/>
            <family val="2"/>
          </rPr>
          <t>[JLA FOB Price Quote (Value)]*[Load 2 %]</t>
        </r>
      </text>
    </comment>
    <comment ref="AT1" authorId="0" shapeId="0">
      <text>
        <r>
          <rPr>
            <sz val="11"/>
            <rFont val="Calibri"/>
            <family val="2"/>
          </rPr>
          <t>[DA $]+[Rebate/Co-op $]+[Load 1 $]+[Load 2 $]</t>
        </r>
      </text>
    </comment>
    <comment ref="AU1" authorId="0" shapeId="0">
      <text>
        <r>
          <rPr>
            <sz val="11"/>
            <rFont val="Calibri"/>
            <family val="2"/>
          </rPr>
          <t>[FOB Cost $ (Value)]+[DI Total Load $]</t>
        </r>
      </text>
    </comment>
    <comment ref="AV1" authorId="0" shapeId="0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Z1" authorId="0" shapeId="0">
      <text>
        <r>
          <rPr>
            <sz val="11"/>
            <rFont val="Calibri"/>
            <family val="2"/>
          </rPr>
          <t>[FOB Cost with Load $]*[Total Quantity]</t>
        </r>
      </text>
    </comment>
    <comment ref="BA1" authorId="0" shapeId="0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<sst xmlns="http://schemas.openxmlformats.org/spreadsheetml/2006/main" count="149" uniqueCount="83">
  <si>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</si>
  <si>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</si>
  <si>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</si>
  <si>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</si>
  <si>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</si>
  <si>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</si>
  <si>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</si>
  <si>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</si>
  <si>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</si>
  <si>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</si>
  <si>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</si>
  <si>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</si>
  <si>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</si>
  <si>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Customer Item#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</si>
  <si>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</si>
  <si>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</si>
  <si>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</si>
  <si>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</si>
  <si>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</si>
  <si>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</si>
  <si>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</si>
  <si>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</si>
  <si>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</si>
  <si>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</si>
  <si>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</si>
  <si>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</si>
  <si>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</si>
  <si>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</si>
  <si>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</si>
  <si>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</si>
  <si>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</si>
  <si>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</si>
  <si>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</si>
  <si>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</si>
  <si>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</si>
  <si>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</si>
  <si>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</si>
  <si>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Rebate/Co-op %</t>
  </si>
  <si>
    <t>Rebate/Co-op $</t>
  </si>
  <si>
    <t>Load 1</t>
  </si>
  <si>
    <t>Load 1 %</t>
  </si>
  <si>
    <t>Load 1 $</t>
  </si>
  <si>
    <t>Load 2</t>
  </si>
  <si>
    <t>Load 2 %</t>
  </si>
  <si>
    <t>Load 2 $</t>
  </si>
  <si>
    <t>DI Total Load $</t>
  </si>
  <si>
    <t>FOB Cost with Load $</t>
  </si>
  <si>
    <t>JLA FOB MU%</t>
  </si>
  <si>
    <t>JLA FOB Price Quote (Value)</t>
  </si>
  <si>
    <t>FOB Port</t>
  </si>
  <si>
    <t>Total Quantity</t>
  </si>
  <si>
    <t>Total Cost</t>
  </si>
  <si>
    <t>Total Sales</t>
  </si>
  <si>
    <t>THROW</t>
  </si>
  <si>
    <t>DIAGONAL PAW &amp; BONE A</t>
    <phoneticPr fontId="2" type="noConversion"/>
  </si>
  <si>
    <t>100% Polyester Knitted Plush Throw printed</t>
    <phoneticPr fontId="2" type="noConversion"/>
  </si>
  <si>
    <t>Printed Throw</t>
  </si>
  <si>
    <t>500gsm print plush 1" folded edge; rolled in paper belly band, 12pcs/ctn, not compressed</t>
  </si>
  <si>
    <t>100% polyester printed plush</t>
    <phoneticPr fontId="2" type="noConversion"/>
  </si>
  <si>
    <t>40x50"</t>
  </si>
  <si>
    <t>multi</t>
  </si>
  <si>
    <t>RS50-8392</t>
    <phoneticPr fontId="2" type="noConversion"/>
  </si>
  <si>
    <t>Piece</t>
  </si>
  <si>
    <t>Normal</t>
  </si>
  <si>
    <t>6307.90.9891</t>
  </si>
  <si>
    <t>RUFF RUFF GREY</t>
    <phoneticPr fontId="2" type="noConversion"/>
  </si>
  <si>
    <t>100% Polyester Knitted Plush Throw printed</t>
  </si>
  <si>
    <t>100% polyester printed plush</t>
    <phoneticPr fontId="2" type="noConversion"/>
  </si>
  <si>
    <t>RS50-8393</t>
  </si>
  <si>
    <t>DOG PARK</t>
    <phoneticPr fontId="2" type="noConversion"/>
  </si>
  <si>
    <t>RS50-8394</t>
  </si>
  <si>
    <t>BAD TO THE BONE</t>
    <phoneticPr fontId="2" type="noConversion"/>
  </si>
  <si>
    <t>100% polyester printed plush</t>
    <phoneticPr fontId="2" type="noConversion"/>
  </si>
  <si>
    <t>RS50-8395</t>
  </si>
  <si>
    <t>PAW BONE STRIPE</t>
    <phoneticPr fontId="2" type="noConversion"/>
  </si>
  <si>
    <t>100% polyester printed plush</t>
    <phoneticPr fontId="2" type="noConversion"/>
  </si>
  <si>
    <t>RS50-8396</t>
  </si>
  <si>
    <t>PAW BONE GEO</t>
    <phoneticPr fontId="2" type="noConversion"/>
  </si>
  <si>
    <t>RS50-8397</t>
  </si>
  <si>
    <t>NAP TIME</t>
    <phoneticPr fontId="2" type="noConversion"/>
  </si>
  <si>
    <t>RS50-8398</t>
  </si>
  <si>
    <t>DIAGONAL BONE B</t>
    <phoneticPr fontId="2" type="noConversion"/>
  </si>
  <si>
    <t>RS50-8399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</si>
</sst>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0" formatCode="[$¥-478]#,##0.00"/>
    <numFmt numFmtId="177" formatCode="&quot;$&quot;#,##0.00"/>
    <numFmt numFmtId="178" formatCode="&quot;$&quot;#,##0.000"/>
    <numFmt numFmtId="179" formatCode="0.0"/>
    <numFmt numFmtId="180" formatCode="0.000"/>
    <numFmt numFmtId="181" formatCode="_(&quot;$&quot;* #,##0.00_);_(&quot;$&quot;* \(#,##0.00\);_(&quot;$&quot;* &quot;-&quot;??_);_(@_)"/>
  </numFmts>
  <fonts count="8" x14ac:knownFonts="1">
    <font>
      <sz val="11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1" fillId="0" borderId="0"/>
    <xf numFmtId="18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" fillId="0" borderId="0" xfId="1" applyAlignment="1">
      <alignment wrapText="1"/>
    </xf>
    <xf numFmtId="0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79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80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177" fontId="0" fillId="0" borderId="2" xfId="0" applyNumberFormat="1" applyBorder="1" applyAlignment="1">
      <alignment wrapText="1"/>
    </xf>
    <xf numFmtId="1" fontId="0" fillId="0" borderId="2" xfId="0" applyNumberFormat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3" fillId="5" borderId="2" xfId="0" applyFont="1" applyFill="1" applyBorder="1" applyAlignment="1">
      <alignment horizontal="center" wrapText="1"/>
    </xf>
    <xf numFmtId="0" fontId="3" fillId="5" borderId="2" xfId="1" applyFont="1" applyFill="1" applyBorder="1" applyAlignment="1">
      <alignment horizontal="center" wrapText="1"/>
    </xf>
    <xf numFmtId="0" fontId="3" fillId="2" borderId="2" xfId="0" applyNumberFormat="1" applyFont="1" applyFill="1" applyBorder="1" applyAlignment="1">
      <alignment horizontal="center" wrapText="1"/>
    </xf>
    <xf numFmtId="2" fontId="3" fillId="2" borderId="2" xfId="0" applyNumberFormat="1" applyFont="1" applyFill="1" applyBorder="1" applyAlignment="1">
      <alignment horizontal="center" wrapText="1"/>
    </xf>
    <xf numFmtId="177" fontId="6" fillId="2" borderId="2" xfId="2" applyNumberFormat="1" applyFont="1" applyFill="1" applyBorder="1" applyAlignment="1">
      <alignment wrapText="1"/>
    </xf>
    <xf numFmtId="178" fontId="3" fillId="6" borderId="1" xfId="0" applyNumberFormat="1" applyFont="1" applyFill="1" applyBorder="1" applyAlignment="1">
      <alignment horizontal="center" wrapText="1"/>
    </xf>
    <xf numFmtId="177" fontId="3" fillId="2" borderId="2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179" fontId="3" fillId="0" borderId="2" xfId="0" applyNumberFormat="1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wrapText="1"/>
    </xf>
    <xf numFmtId="1" fontId="3" fillId="0" borderId="2" xfId="0" applyNumberFormat="1" applyFont="1" applyBorder="1" applyAlignment="1">
      <alignment horizontal="center" wrapText="1"/>
    </xf>
    <xf numFmtId="180" fontId="6" fillId="0" borderId="2" xfId="2" applyNumberFormat="1" applyFont="1" applyBorder="1" applyAlignment="1">
      <alignment wrapText="1"/>
    </xf>
    <xf numFmtId="1" fontId="6" fillId="0" borderId="2" xfId="2" applyNumberFormat="1" applyFont="1" applyBorder="1" applyAlignment="1">
      <alignment wrapText="1"/>
    </xf>
    <xf numFmtId="177" fontId="6" fillId="0" borderId="2" xfId="2" applyNumberFormat="1" applyFont="1" applyBorder="1" applyAlignment="1">
      <alignment wrapText="1"/>
    </xf>
    <xf numFmtId="10" fontId="3" fillId="0" borderId="2" xfId="0" applyNumberFormat="1" applyFont="1" applyBorder="1" applyAlignment="1">
      <alignment horizontal="center" wrapText="1"/>
    </xf>
    <xf numFmtId="177" fontId="6" fillId="5" borderId="2" xfId="2" applyNumberFormat="1" applyFont="1" applyFill="1" applyBorder="1" applyAlignment="1">
      <alignment wrapText="1"/>
    </xf>
    <xf numFmtId="10" fontId="3" fillId="0" borderId="3" xfId="0" applyNumberFormat="1" applyFont="1" applyBorder="1" applyAlignment="1">
      <alignment horizontal="center" wrapText="1"/>
    </xf>
    <xf numFmtId="177" fontId="6" fillId="0" borderId="3" xfId="2" applyNumberFormat="1" applyFont="1" applyBorder="1" applyAlignment="1">
      <alignment wrapText="1"/>
    </xf>
    <xf numFmtId="10" fontId="3" fillId="0" borderId="0" xfId="0" applyNumberFormat="1" applyFont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6" fillId="3" borderId="2" xfId="2" applyFont="1" applyFill="1" applyBorder="1" applyAlignment="1">
      <alignment wrapText="1"/>
    </xf>
    <xf numFmtId="177" fontId="7" fillId="7" borderId="1" xfId="2" applyNumberFormat="1" applyFont="1" applyFill="1" applyBorder="1" applyAlignment="1">
      <alignment wrapText="1"/>
    </xf>
    <xf numFmtId="177" fontId="3" fillId="0" borderId="2" xfId="0" applyNumberFormat="1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2" xfId="1" applyBorder="1" applyAlignment="1">
      <alignment wrapText="1"/>
    </xf>
    <xf numFmtId="0" fontId="5" fillId="8" borderId="2" xfId="0" applyFont="1" applyFill="1" applyBorder="1"/>
    <xf numFmtId="0" fontId="1" fillId="0" borderId="2" xfId="3" applyBorder="1" applyAlignment="1">
      <alignment wrapText="1"/>
    </xf>
    <xf numFmtId="0" fontId="0" fillId="0" borderId="2" xfId="0" applyNumberFormat="1" applyBorder="1" applyAlignment="1">
      <alignment wrapText="1"/>
    </xf>
    <xf numFmtId="2" fontId="0" fillId="0" borderId="2" xfId="0" applyNumberFormat="1" applyBorder="1" applyAlignment="1">
      <alignment wrapText="1"/>
    </xf>
    <xf numFmtId="177" fontId="0" fillId="9" borderId="2" xfId="4" applyNumberFormat="1" applyFont="1" applyFill="1" applyBorder="1" applyAlignment="1">
      <alignment wrapText="1"/>
    </xf>
    <xf numFmtId="178" fontId="0" fillId="0" borderId="1" xfId="0" applyNumberForma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80" fontId="0" fillId="9" borderId="2" xfId="0" applyNumberFormat="1" applyFill="1" applyBorder="1" applyAlignment="1">
      <alignment wrapText="1"/>
    </xf>
    <xf numFmtId="1" fontId="0" fillId="9" borderId="2" xfId="0" applyNumberFormat="1" applyFill="1" applyBorder="1" applyAlignment="1">
      <alignment wrapText="1"/>
    </xf>
    <xf numFmtId="177" fontId="0" fillId="9" borderId="2" xfId="0" applyNumberFormat="1" applyFill="1" applyBorder="1" applyAlignment="1">
      <alignment wrapText="1"/>
    </xf>
    <xf numFmtId="10" fontId="0" fillId="0" borderId="2" xfId="0" applyNumberFormat="1" applyBorder="1" applyAlignment="1">
      <alignment wrapText="1"/>
    </xf>
    <xf numFmtId="178" fontId="0" fillId="9" borderId="2" xfId="0" applyNumberFormat="1" applyFill="1" applyBorder="1" applyAlignment="1">
      <alignment wrapText="1"/>
    </xf>
    <xf numFmtId="10" fontId="0" fillId="9" borderId="2" xfId="5" applyNumberFormat="1" applyFont="1" applyFill="1" applyBorder="1" applyAlignment="1">
      <alignment wrapText="1"/>
    </xf>
    <xf numFmtId="0" fontId="1" fillId="0" borderId="2" xfId="3" applyFont="1" applyBorder="1" applyAlignment="1">
      <alignment wrapText="1"/>
    </xf>
    <xf numFmtId="178" fontId="0" fillId="0" borderId="0" xfId="0" applyNumberFormat="1" applyAlignment="1">
      <alignment wrapText="1"/>
    </xf>
  </cellXfs>
  <cellStyles count="6">
    <cellStyle name="Currency 2" xfId="4"/>
    <cellStyle name="Normal 2" xfId="1"/>
    <cellStyle name="Normal 2 18 2" xfId="2"/>
    <cellStyle name="Percent 2" xfId="5"/>
    <cellStyle name="常规" xfId="0" builtinId="0"/>
    <cellStyle name="常规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50821</xdr:rowOff>
    </xdr:from>
    <xdr:to>
      <xdr:col>1</xdr:col>
      <xdr:colOff>422376</xdr:colOff>
      <xdr:row>1</xdr:row>
      <xdr:rowOff>512069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xmlns="" id="{B8A284A8-CAC7-2DC2-2A65-D97098015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33425" y="1327171"/>
          <a:ext cx="365226" cy="461248"/>
        </a:xfrm>
        <a:prstGeom prst="rect">
          <a:avLst/>
        </a:prstGeom>
      </xdr:spPr>
    </xdr:pic>
    <xdr:clientData/>
  </xdr:twoCellAnchor>
  <xdr:twoCellAnchor editAs="oneCell">
    <xdr:from>
      <xdr:col>1</xdr:col>
      <xdr:colOff>38760</xdr:colOff>
      <xdr:row>3</xdr:row>
      <xdr:rowOff>43702</xdr:rowOff>
    </xdr:from>
    <xdr:to>
      <xdr:col>1</xdr:col>
      <xdr:colOff>425996</xdr:colOff>
      <xdr:row>3</xdr:row>
      <xdr:rowOff>509684</xdr:rowOff>
    </xdr:to>
    <xdr:pic>
      <xdr:nvPicPr>
        <xdr:cNvPr id="3" name="Picture 11">
          <a:extLst>
            <a:ext uri="{FF2B5EF4-FFF2-40B4-BE49-F238E27FC236}">
              <a16:creationId xmlns:a16="http://schemas.microsoft.com/office/drawing/2014/main" xmlns="" id="{18DB2060-CFB8-B4CB-10E6-D4E9EE7A4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15035" y="2386852"/>
          <a:ext cx="387236" cy="465982"/>
        </a:xfrm>
        <a:prstGeom prst="rect">
          <a:avLst/>
        </a:prstGeom>
      </xdr:spPr>
    </xdr:pic>
    <xdr:clientData/>
  </xdr:twoCellAnchor>
  <xdr:twoCellAnchor editAs="oneCell">
    <xdr:from>
      <xdr:col>1</xdr:col>
      <xdr:colOff>14448</xdr:colOff>
      <xdr:row>4</xdr:row>
      <xdr:rowOff>38100</xdr:rowOff>
    </xdr:from>
    <xdr:to>
      <xdr:col>1</xdr:col>
      <xdr:colOff>401684</xdr:colOff>
      <xdr:row>4</xdr:row>
      <xdr:rowOff>504825</xdr:rowOff>
    </xdr:to>
    <xdr:pic>
      <xdr:nvPicPr>
        <xdr:cNvPr id="4" name="Picture 12">
          <a:extLst>
            <a:ext uri="{FF2B5EF4-FFF2-40B4-BE49-F238E27FC236}">
              <a16:creationId xmlns:a16="http://schemas.microsoft.com/office/drawing/2014/main" xmlns="" id="{9CFA7324-2CBF-B5E2-3097-9FD4EE8D6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90723" y="2914650"/>
          <a:ext cx="387236" cy="466725"/>
        </a:xfrm>
        <a:prstGeom prst="rect">
          <a:avLst/>
        </a:prstGeom>
      </xdr:spPr>
    </xdr:pic>
    <xdr:clientData/>
  </xdr:twoCellAnchor>
  <xdr:twoCellAnchor editAs="oneCell">
    <xdr:from>
      <xdr:col>1</xdr:col>
      <xdr:colOff>60584</xdr:colOff>
      <xdr:row>2</xdr:row>
      <xdr:rowOff>70270</xdr:rowOff>
    </xdr:from>
    <xdr:to>
      <xdr:col>1</xdr:col>
      <xdr:colOff>440146</xdr:colOff>
      <xdr:row>2</xdr:row>
      <xdr:rowOff>528462</xdr:rowOff>
    </xdr:to>
    <xdr:pic>
      <xdr:nvPicPr>
        <xdr:cNvPr id="5" name="Picture 13">
          <a:extLst>
            <a:ext uri="{FF2B5EF4-FFF2-40B4-BE49-F238E27FC236}">
              <a16:creationId xmlns:a16="http://schemas.microsoft.com/office/drawing/2014/main" xmlns="" id="{6CA85E7C-769D-FB2E-1B81-28E851B1D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36859" y="1880020"/>
          <a:ext cx="379562" cy="45819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</xdr:row>
      <xdr:rowOff>53582</xdr:rowOff>
    </xdr:from>
    <xdr:to>
      <xdr:col>1</xdr:col>
      <xdr:colOff>362199</xdr:colOff>
      <xdr:row>5</xdr:row>
      <xdr:rowOff>485521</xdr:rowOff>
    </xdr:to>
    <xdr:pic>
      <xdr:nvPicPr>
        <xdr:cNvPr id="6" name="Picture 18">
          <a:extLst>
            <a:ext uri="{FF2B5EF4-FFF2-40B4-BE49-F238E27FC236}">
              <a16:creationId xmlns:a16="http://schemas.microsoft.com/office/drawing/2014/main" xmlns="" id="{6BAA8DDC-9D7B-99FA-83D2-5E0E33685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76275" y="3463532"/>
          <a:ext cx="362199" cy="431939"/>
        </a:xfrm>
        <a:prstGeom prst="rect">
          <a:avLst/>
        </a:prstGeom>
      </xdr:spPr>
    </xdr:pic>
    <xdr:clientData/>
  </xdr:twoCellAnchor>
  <xdr:twoCellAnchor editAs="oneCell">
    <xdr:from>
      <xdr:col>1</xdr:col>
      <xdr:colOff>18921</xdr:colOff>
      <xdr:row>6</xdr:row>
      <xdr:rowOff>44377</xdr:rowOff>
    </xdr:from>
    <xdr:to>
      <xdr:col>1</xdr:col>
      <xdr:colOff>382889</xdr:colOff>
      <xdr:row>6</xdr:row>
      <xdr:rowOff>480230</xdr:rowOff>
    </xdr:to>
    <xdr:pic>
      <xdr:nvPicPr>
        <xdr:cNvPr id="7" name="Picture 19">
          <a:extLst>
            <a:ext uri="{FF2B5EF4-FFF2-40B4-BE49-F238E27FC236}">
              <a16:creationId xmlns:a16="http://schemas.microsoft.com/office/drawing/2014/main" xmlns="" id="{777082BA-94C3-6ABC-CE4C-0EF3C57D3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95196" y="3987727"/>
          <a:ext cx="363968" cy="435853"/>
        </a:xfrm>
        <a:prstGeom prst="rect">
          <a:avLst/>
        </a:prstGeom>
      </xdr:spPr>
    </xdr:pic>
    <xdr:clientData/>
  </xdr:twoCellAnchor>
  <xdr:twoCellAnchor editAs="oneCell">
    <xdr:from>
      <xdr:col>1</xdr:col>
      <xdr:colOff>77803</xdr:colOff>
      <xdr:row>7</xdr:row>
      <xdr:rowOff>44377</xdr:rowOff>
    </xdr:from>
    <xdr:to>
      <xdr:col>1</xdr:col>
      <xdr:colOff>432661</xdr:colOff>
      <xdr:row>7</xdr:row>
      <xdr:rowOff>471288</xdr:rowOff>
    </xdr:to>
    <xdr:pic>
      <xdr:nvPicPr>
        <xdr:cNvPr id="8" name="Picture 20">
          <a:extLst>
            <a:ext uri="{FF2B5EF4-FFF2-40B4-BE49-F238E27FC236}">
              <a16:creationId xmlns:a16="http://schemas.microsoft.com/office/drawing/2014/main" xmlns="" id="{0AEAC9DA-3B5E-0DCD-4D91-01611B34A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54078" y="4521127"/>
          <a:ext cx="354858" cy="426911"/>
        </a:xfrm>
        <a:prstGeom prst="rect">
          <a:avLst/>
        </a:prstGeom>
      </xdr:spPr>
    </xdr:pic>
    <xdr:clientData/>
  </xdr:twoCellAnchor>
  <xdr:twoCellAnchor editAs="oneCell">
    <xdr:from>
      <xdr:col>1</xdr:col>
      <xdr:colOff>59176</xdr:colOff>
      <xdr:row>8</xdr:row>
      <xdr:rowOff>47625</xdr:rowOff>
    </xdr:from>
    <xdr:to>
      <xdr:col>1</xdr:col>
      <xdr:colOff>416635</xdr:colOff>
      <xdr:row>8</xdr:row>
      <xdr:rowOff>495300</xdr:rowOff>
    </xdr:to>
    <xdr:pic>
      <xdr:nvPicPr>
        <xdr:cNvPr id="9" name="Picture 21">
          <a:extLst>
            <a:ext uri="{FF2B5EF4-FFF2-40B4-BE49-F238E27FC236}">
              <a16:creationId xmlns:a16="http://schemas.microsoft.com/office/drawing/2014/main" xmlns="" id="{2036B65E-41FA-6EEC-A7C7-01587650E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35451" y="5057775"/>
          <a:ext cx="357459" cy="4476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oss%20Dec25%20500PT%20THW%20DI%20commit%208.18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gaellyns\Desktop\Copy%20of%20PO%20Worksheet%20Bundle16-Linens-Textiles-02_23_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zhangjun\Local%20Settings\Temporary%20Internet%20Files\Content.Outlook\YD2T8D84\ee%20cold%20weather%20ex%206-28%20%207-26%20-30%209-27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kathy.li\Local%20Settings\Temporary%20Internet%20Files\Content.Outlook\7E91LGYA\bombay%20minkberber%20ex%20china%207-1-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HZ CCD 2.12.2025"/>
      <sheetName val="CCF 9.19.2024"/>
      <sheetName val="Dec25 buy"/>
      <sheetName val="ValueSelection"/>
      <sheetName val="Data"/>
    </sheetNames>
    <sheetDataSet>
      <sheetData sheetId="0"/>
      <sheetData sheetId="1"/>
      <sheetData sheetId="2">
        <row r="70">
          <cell r="K70">
            <v>2.44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Mapping"/>
      <sheetName val="LIST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 Only"/>
      <sheetName val="Bulk or Prepack"/>
      <sheetName val="Complex Prepack"/>
      <sheetName val="Complex Multi-Ship"/>
      <sheetName val="Multi-Ship Dates"/>
      <sheetName val="Volume Ranks"/>
      <sheetName val="Ticket-Item Setup"/>
      <sheetName val="Attribute Assignment"/>
      <sheetName val="x-Helpful Notes"/>
      <sheetName val="x-List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Z2" t="str">
            <v>LOW</v>
          </cell>
          <cell r="AB2" t="str">
            <v>ASSORTED</v>
          </cell>
          <cell r="AQ2" t="str">
            <v>BASIC</v>
          </cell>
          <cell r="AR2" t="str">
            <v>3D</v>
          </cell>
        </row>
        <row r="3">
          <cell r="Z3" t="str">
            <v>MID</v>
          </cell>
          <cell r="AB3" t="str">
            <v>BEIGE-TAN</v>
          </cell>
          <cell r="AQ3" t="str">
            <v>COASTAL</v>
          </cell>
          <cell r="AR3" t="str">
            <v>APPLIQUE</v>
          </cell>
        </row>
        <row r="4">
          <cell r="Z4" t="str">
            <v>HIGH</v>
          </cell>
          <cell r="AB4" t="str">
            <v>BLACK</v>
          </cell>
          <cell r="AQ4" t="str">
            <v>DEN</v>
          </cell>
          <cell r="AR4" t="str">
            <v>BRUSHED</v>
          </cell>
        </row>
        <row r="5">
          <cell r="AB5" t="str">
            <v>BLUE</v>
          </cell>
          <cell r="AQ5" t="str">
            <v>FEMININE</v>
          </cell>
          <cell r="AR5" t="str">
            <v>BURNOUT</v>
          </cell>
        </row>
        <row r="6">
          <cell r="AB6" t="str">
            <v>BROWN</v>
          </cell>
          <cell r="AQ6" t="str">
            <v>GLAMOUR</v>
          </cell>
          <cell r="AR6" t="str">
            <v>CHENILLE</v>
          </cell>
        </row>
        <row r="7">
          <cell r="AB7" t="str">
            <v>GREEN</v>
          </cell>
          <cell r="AQ7" t="str">
            <v>GLOBAL</v>
          </cell>
          <cell r="AR7" t="str">
            <v>COLOR BLOCK</v>
          </cell>
        </row>
        <row r="8">
          <cell r="AB8" t="str">
            <v>GREY</v>
          </cell>
          <cell r="AQ8" t="str">
            <v>HOLIDAY-SEASONAL</v>
          </cell>
          <cell r="AR8" t="str">
            <v>EMBELLISHMENT</v>
          </cell>
        </row>
        <row r="9">
          <cell r="AB9" t="str">
            <v>METALLIC</v>
          </cell>
          <cell r="AQ9" t="str">
            <v>MASCULINE</v>
          </cell>
          <cell r="AR9" t="str">
            <v>EMBROIDERY</v>
          </cell>
        </row>
        <row r="10">
          <cell r="AB10" t="str">
            <v>MULTI-COLOR</v>
          </cell>
          <cell r="AQ10" t="str">
            <v>MODERN</v>
          </cell>
          <cell r="AR10" t="str">
            <v>FLOCK</v>
          </cell>
        </row>
        <row r="11">
          <cell r="AB11" t="str">
            <v>NAVY</v>
          </cell>
          <cell r="AQ11" t="str">
            <v>SEASONAL</v>
          </cell>
          <cell r="AR11" t="str">
            <v>GLITTER</v>
          </cell>
        </row>
        <row r="12">
          <cell r="AB12" t="str">
            <v>OFF WHITE-NATURAL</v>
          </cell>
          <cell r="AQ12" t="str">
            <v>TYPOGRAPHY</v>
          </cell>
          <cell r="AR12" t="str">
            <v>GLOBAL</v>
          </cell>
        </row>
        <row r="13">
          <cell r="AB13" t="str">
            <v>ORANGE</v>
          </cell>
          <cell r="AR13" t="str">
            <v>JACQUARD</v>
          </cell>
        </row>
        <row r="14">
          <cell r="AB14" t="str">
            <v>PINK</v>
          </cell>
          <cell r="AR14" t="str">
            <v>METALLIC-APPLIQUE</v>
          </cell>
        </row>
        <row r="15">
          <cell r="AB15" t="str">
            <v>PURPLE</v>
          </cell>
          <cell r="AR15" t="str">
            <v>METALLIC-PRINT</v>
          </cell>
        </row>
        <row r="16">
          <cell r="AB16" t="str">
            <v>RED</v>
          </cell>
          <cell r="AR16" t="str">
            <v>PINTUCK</v>
          </cell>
        </row>
        <row r="17">
          <cell r="AB17" t="str">
            <v>WHITE</v>
          </cell>
          <cell r="AR17" t="str">
            <v>PLUSH</v>
          </cell>
        </row>
        <row r="18">
          <cell r="AB18" t="str">
            <v>YELLOW</v>
          </cell>
          <cell r="AR18" t="str">
            <v>PRINT</v>
          </cell>
        </row>
        <row r="19">
          <cell r="AR19" t="str">
            <v>QUILTED</v>
          </cell>
        </row>
        <row r="20">
          <cell r="AR20" t="str">
            <v>RUFFLE</v>
          </cell>
        </row>
        <row r="21">
          <cell r="AR21" t="str">
            <v>SEQUINS</v>
          </cell>
        </row>
        <row r="22">
          <cell r="AR22" t="str">
            <v>SOLID</v>
          </cell>
        </row>
        <row r="23">
          <cell r="AR23" t="str">
            <v>TEXTURE</v>
          </cell>
        </row>
      </sheetData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CLASSIC</v>
          </cell>
        </row>
      </sheetData>
      <sheetData sheetId="12">
        <row r="4">
          <cell r="D4" t="str">
            <v>CHINA DALIAN - CNDLC</v>
          </cell>
          <cell r="K4" t="str">
            <v>COATS-1</v>
          </cell>
        </row>
        <row r="5">
          <cell r="D5" t="str">
            <v>CHINA FUZHOU - CNFOC</v>
          </cell>
          <cell r="I5" t="str">
            <v>USLAX</v>
          </cell>
          <cell r="K5" t="str">
            <v>SPORTS-2</v>
          </cell>
        </row>
        <row r="6">
          <cell r="D6" t="str">
            <v>CHINA HONG KONG - HKHKG</v>
          </cell>
          <cell r="I6" t="str">
            <v>USNYC</v>
          </cell>
          <cell r="K6" t="str">
            <v>KIDS-3</v>
          </cell>
        </row>
        <row r="7">
          <cell r="D7" t="str">
            <v>CHINA NINGBO - CNNGB</v>
          </cell>
          <cell r="K7" t="str">
            <v>MENS-4</v>
          </cell>
        </row>
        <row r="8">
          <cell r="D8" t="str">
            <v>CHINA QINGDAO - CNTAO</v>
          </cell>
          <cell r="K8" t="str">
            <v>ACCESS-5</v>
          </cell>
        </row>
        <row r="9">
          <cell r="D9" t="str">
            <v>CHINA SHANGHAI - CNSHA</v>
          </cell>
          <cell r="K9" t="str">
            <v>HOME-6</v>
          </cell>
        </row>
        <row r="10">
          <cell r="D10" t="str">
            <v>CHINA SHENZHEN - CNSZX</v>
          </cell>
          <cell r="K10" t="str">
            <v>YOUTH-7</v>
          </cell>
        </row>
        <row r="11">
          <cell r="D11" t="str">
            <v>CHINA TIANJIN / XINGANG - CNTSN</v>
          </cell>
          <cell r="K11" t="str">
            <v>OUTERWEAR-8</v>
          </cell>
        </row>
        <row r="12">
          <cell r="D12" t="str">
            <v>CHINA XIAMEN - CNXMN</v>
          </cell>
        </row>
        <row r="13">
          <cell r="D13" t="str">
            <v>CHINA YANTIAN - CNYTN</v>
          </cell>
        </row>
        <row r="14">
          <cell r="D14" t="str">
            <v>INDIA MUMBAI / NAVA SHEVA - INBOM</v>
          </cell>
        </row>
        <row r="15">
          <cell r="D15" t="str">
            <v xml:space="preserve"> </v>
          </cell>
        </row>
        <row r="16">
          <cell r="D16" t="str">
            <v>INDONESIA JAKARTA - IDOJA</v>
          </cell>
        </row>
        <row r="17">
          <cell r="D17" t="str">
            <v>INDONESIA SURABAYA - IDSUB</v>
          </cell>
        </row>
        <row r="18">
          <cell r="D18" t="str">
            <v xml:space="preserve"> </v>
          </cell>
        </row>
        <row r="19">
          <cell r="D19" t="str">
            <v>PAKISTAN KARACHI / PT QASIM - PKKHI</v>
          </cell>
        </row>
        <row r="20">
          <cell r="D20" t="str">
            <v xml:space="preserve"> </v>
          </cell>
        </row>
        <row r="21">
          <cell r="D21" t="str">
            <v>PHILIPPINES CEBU - PHCEB</v>
          </cell>
        </row>
        <row r="22">
          <cell r="D22" t="str">
            <v>PHILIPPINES MANILA - PHMNL</v>
          </cell>
        </row>
        <row r="23">
          <cell r="D23" t="str">
            <v xml:space="preserve"> </v>
          </cell>
        </row>
        <row r="24">
          <cell r="D24" t="str">
            <v>TAIWAN KAOHSIUNG - TWKHH</v>
          </cell>
        </row>
        <row r="25">
          <cell r="D25" t="str">
            <v>TAIWAN KEELUNG / TAOYUNG - TWKEL</v>
          </cell>
        </row>
        <row r="26">
          <cell r="D26" t="str">
            <v>TAIWAN TAICHUNG - TWTXG</v>
          </cell>
        </row>
        <row r="27">
          <cell r="D27" t="str">
            <v xml:space="preserve"> </v>
          </cell>
        </row>
        <row r="28">
          <cell r="D28" t="str">
            <v>THAILAND BANGKOK - THBKK</v>
          </cell>
        </row>
        <row r="29">
          <cell r="D29" t="str">
            <v>THAILAND LAEM CHABANG - THLCH</v>
          </cell>
        </row>
        <row r="30">
          <cell r="D30" t="str">
            <v xml:space="preserve"> </v>
          </cell>
        </row>
        <row r="31">
          <cell r="D31" t="str">
            <v>VIETNAM TAN CANG / CAI MEP - VNTCG</v>
          </cell>
        </row>
        <row r="32">
          <cell r="D32" t="str">
            <v>VIETNAM HAIPHONG - VNHPH</v>
          </cell>
        </row>
        <row r="33">
          <cell r="D33" t="str">
            <v>VIETNAM HO CHI MINH - VNSGN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 t="str">
            <v>GOOD</v>
          </cell>
          <cell r="C3" t="str">
            <v>CLASSIC</v>
          </cell>
          <cell r="E3" t="str">
            <v>DO NOT USE</v>
          </cell>
          <cell r="G3" t="str">
            <v>UP FRONT</v>
          </cell>
        </row>
        <row r="4">
          <cell r="B4" t="str">
            <v>BETTER</v>
          </cell>
          <cell r="C4" t="str">
            <v>URBAN</v>
          </cell>
          <cell r="G4" t="str">
            <v>CLOSEOUT</v>
          </cell>
        </row>
        <row r="5">
          <cell r="B5" t="str">
            <v>BEST</v>
          </cell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PRODUCTION</v>
          </cell>
        </row>
      </sheetData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  <sheetName val="X-PORT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A9"/>
  <sheetViews>
    <sheetView tabSelected="1" workbookViewId="0">
      <pane xSplit="12" topLeftCell="M1" activePane="topRight" state="frozen"/>
      <selection pane="topRight" activeCell="P8" sqref="P8"/>
    </sheetView>
  </sheetViews>
  <sheetFormatPr defaultColWidth="9.140625" defaultRowHeight="15" x14ac:dyDescent="0.25"/>
  <cols>
    <col min="1" max="1" width="10.140625" style="1" customWidth="1"/>
    <col min="2" max="2" width="7.140625" style="2" customWidth="1"/>
    <col min="3" max="3" width="8.42578125" style="2" customWidth="1"/>
    <col min="4" max="5" width="7.85546875" style="2" customWidth="1"/>
    <col min="6" max="6" width="11.28515625" style="2" customWidth="1"/>
    <col min="7" max="7" width="14.7109375" style="2" customWidth="1"/>
    <col min="8" max="8" width="12.42578125" style="2" customWidth="1"/>
    <col min="9" max="9" width="15.42578125" style="2" customWidth="1"/>
    <col min="10" max="10" width="29.42578125" style="2" customWidth="1"/>
    <col min="11" max="11" width="8.42578125" style="3" customWidth="1"/>
    <col min="12" max="12" width="7" style="2" customWidth="1"/>
    <col min="13" max="14" width="6.140625" style="2" customWidth="1"/>
    <col min="15" max="16" width="14.7109375" style="2" customWidth="1"/>
    <col min="17" max="17" width="5.5703125" style="2" customWidth="1"/>
    <col min="18" max="18" width="9.7109375" style="4" customWidth="1"/>
    <col min="19" max="19" width="8" style="5" customWidth="1"/>
    <col min="20" max="20" width="12" style="6" customWidth="1"/>
    <col min="21" max="21" width="8.5703125" style="58" customWidth="1"/>
    <col min="22" max="22" width="8.140625" style="6" customWidth="1"/>
    <col min="23" max="23" width="9.42578125" style="2" customWidth="1"/>
    <col min="24" max="24" width="8.140625" style="7" customWidth="1"/>
    <col min="25" max="25" width="8.7109375" style="7" customWidth="1"/>
    <col min="26" max="26" width="7.140625" style="7" customWidth="1"/>
    <col min="27" max="27" width="9" style="5" customWidth="1"/>
    <col min="28" max="28" width="6.28515625" style="8" customWidth="1"/>
    <col min="29" max="29" width="10" style="9" customWidth="1"/>
    <col min="30" max="30" width="9.85546875" style="8" customWidth="1"/>
    <col min="31" max="31" width="7.85546875" style="2" customWidth="1"/>
    <col min="32" max="32" width="8.85546875" style="6" customWidth="1"/>
    <col min="33" max="33" width="7.85546875" style="2" customWidth="1"/>
    <col min="34" max="34" width="8.42578125" style="10" customWidth="1"/>
    <col min="35" max="35" width="9" style="6" customWidth="1"/>
    <col min="36" max="36" width="7.85546875" style="10" customWidth="1"/>
    <col min="37" max="37" width="7" style="6" customWidth="1"/>
    <col min="38" max="39" width="9.5703125" style="10" customWidth="1"/>
    <col min="40" max="40" width="10" style="6" customWidth="1"/>
    <col min="41" max="41" width="9.5703125" style="6" customWidth="1"/>
    <col min="42" max="42" width="9.42578125" style="6" customWidth="1"/>
    <col min="43" max="43" width="7.140625" style="10" customWidth="1"/>
    <col min="44" max="44" width="7.85546875" style="10" customWidth="1"/>
    <col min="45" max="45" width="9.5703125" style="6" customWidth="1"/>
    <col min="46" max="46" width="8.140625" style="6" customWidth="1"/>
    <col min="47" max="47" width="9.140625" style="2" customWidth="1"/>
    <col min="48" max="49" width="9.140625" style="2"/>
    <col min="50" max="50" width="9.140625" style="6"/>
    <col min="51" max="51" width="10.140625" style="6" bestFit="1" customWidth="1"/>
    <col min="52" max="53" width="10.140625" style="2" bestFit="1" customWidth="1"/>
    <col min="54" max="16384" width="9.140625" style="2"/>
  </cols>
  <sheetData>
    <row r="1" spans="1:53" ht="68.099999999999994" customHeight="1" x14ac:dyDescent="0.25">
      <c r="A1" s="13" t="s">
        <v>0</v>
      </c>
      <c r="B1" s="13" t="s">
        <v>1</v>
      </c>
      <c r="C1" s="14" t="s">
        <v>2</v>
      </c>
      <c r="D1" s="15" t="s">
        <v>3</v>
      </c>
      <c r="E1" s="15" t="s">
        <v>4</v>
      </c>
      <c r="F1" s="16" t="s">
        <v>5</v>
      </c>
      <c r="G1" s="14" t="s">
        <v>6</v>
      </c>
      <c r="H1" s="17" t="s">
        <v>7</v>
      </c>
      <c r="I1" s="18" t="s">
        <v>8</v>
      </c>
      <c r="J1" s="17" t="s">
        <v>9</v>
      </c>
      <c r="K1" s="18" t="s">
        <v>10</v>
      </c>
      <c r="L1" s="17" t="s">
        <v>11</v>
      </c>
      <c r="M1" s="17" t="s">
        <v>12</v>
      </c>
      <c r="N1" s="14" t="s">
        <v>13</v>
      </c>
      <c r="O1" s="14" t="s">
        <v>14</v>
      </c>
      <c r="P1" s="14" t="s">
        <v>15</v>
      </c>
      <c r="Q1" s="18" t="s">
        <v>16</v>
      </c>
      <c r="R1" s="19" t="s">
        <v>17</v>
      </c>
      <c r="S1" s="20" t="s">
        <v>18</v>
      </c>
      <c r="T1" s="21" t="s">
        <v>19</v>
      </c>
      <c r="U1" s="22" t="s">
        <v>20</v>
      </c>
      <c r="V1" s="23" t="s">
        <v>21</v>
      </c>
      <c r="W1" s="24" t="s">
        <v>22</v>
      </c>
      <c r="X1" s="25" t="s">
        <v>23</v>
      </c>
      <c r="Y1" s="25" t="s">
        <v>24</v>
      </c>
      <c r="Z1" s="25" t="s">
        <v>25</v>
      </c>
      <c r="AA1" s="26" t="s">
        <v>26</v>
      </c>
      <c r="AB1" s="27" t="s">
        <v>27</v>
      </c>
      <c r="AC1" s="28" t="s">
        <v>28</v>
      </c>
      <c r="AD1" s="29" t="s">
        <v>29</v>
      </c>
      <c r="AE1" s="13" t="s">
        <v>30</v>
      </c>
      <c r="AF1" s="30" t="s">
        <v>31</v>
      </c>
      <c r="AG1" s="13" t="s">
        <v>32</v>
      </c>
      <c r="AH1" s="31" t="s">
        <v>33</v>
      </c>
      <c r="AI1" s="32" t="s">
        <v>34</v>
      </c>
      <c r="AJ1" s="33" t="s">
        <v>35</v>
      </c>
      <c r="AK1" s="34" t="s">
        <v>36</v>
      </c>
      <c r="AL1" s="35" t="s">
        <v>37</v>
      </c>
      <c r="AM1" s="34" t="s">
        <v>38</v>
      </c>
      <c r="AN1" s="36" t="s">
        <v>39</v>
      </c>
      <c r="AO1" s="33" t="s">
        <v>40</v>
      </c>
      <c r="AP1" s="34" t="s">
        <v>41</v>
      </c>
      <c r="AQ1" s="36" t="s">
        <v>42</v>
      </c>
      <c r="AR1" s="33" t="s">
        <v>43</v>
      </c>
      <c r="AS1" s="34" t="s">
        <v>44</v>
      </c>
      <c r="AT1" s="34" t="s">
        <v>45</v>
      </c>
      <c r="AU1" s="37" t="s">
        <v>46</v>
      </c>
      <c r="AV1" s="37" t="s">
        <v>47</v>
      </c>
      <c r="AW1" s="38" t="s">
        <v>48</v>
      </c>
      <c r="AX1" s="13" t="s">
        <v>49</v>
      </c>
      <c r="AY1" s="13" t="s">
        <v>50</v>
      </c>
      <c r="AZ1" s="39" t="s">
        <v>51</v>
      </c>
      <c r="BA1" s="39" t="s">
        <v>52</v>
      </c>
    </row>
    <row r="2" spans="1:53" ht="42" customHeight="1" x14ac:dyDescent="0.25">
      <c r="A2" s="40">
        <v>5</v>
      </c>
      <c r="B2" s="41"/>
      <c r="C2" s="41"/>
      <c r="D2" s="41"/>
      <c r="E2" s="41"/>
      <c r="F2" s="41" t="s">
        <v>53</v>
      </c>
      <c r="G2" s="42" t="s">
        <v>54</v>
      </c>
      <c r="H2" s="42" t="s">
        <v>55</v>
      </c>
      <c r="I2" s="41" t="s">
        <v>56</v>
      </c>
      <c r="J2" s="41" t="s">
        <v>57</v>
      </c>
      <c r="K2" s="43" t="s">
        <v>58</v>
      </c>
      <c r="L2" s="41" t="s">
        <v>59</v>
      </c>
      <c r="M2" s="41" t="s">
        <v>60</v>
      </c>
      <c r="N2" s="41"/>
      <c r="O2" s="44" t="s">
        <v>61</v>
      </c>
      <c r="P2" s="45"/>
      <c r="Q2" s="41" t="s">
        <v>62</v>
      </c>
      <c r="R2" s="46"/>
      <c r="S2" s="47">
        <v>8.1</v>
      </c>
      <c r="T2" s="48">
        <f>IF(ISERROR(R2/S2),"",R2/S2)</f>
        <v>0</v>
      </c>
      <c r="U2" s="49">
        <f>'[1]HZ CCD 2.12.2025'!K70</f>
        <v>2.44</v>
      </c>
      <c r="V2" s="11">
        <v>2.39</v>
      </c>
      <c r="W2" s="41" t="s">
        <v>63</v>
      </c>
      <c r="X2" s="47">
        <v>60</v>
      </c>
      <c r="Y2" s="47">
        <v>32</v>
      </c>
      <c r="Z2" s="47">
        <v>44</v>
      </c>
      <c r="AA2" s="47">
        <v>9.3000000000000007</v>
      </c>
      <c r="AB2" s="50">
        <v>12</v>
      </c>
      <c r="AC2" s="51">
        <f>IF(X2="","",X2*Y2*Z2/1000000)</f>
        <v>8.448E-2</v>
      </c>
      <c r="AD2" s="52">
        <f>IF(AB2="","",65/AC2*AB2)</f>
        <v>9232.9545454545441</v>
      </c>
      <c r="AE2" s="41">
        <v>0</v>
      </c>
      <c r="AF2" s="53">
        <f>IF(ISERROR(AE2/AD2),"",AE2/AD2)</f>
        <v>0</v>
      </c>
      <c r="AG2" s="41" t="s">
        <v>64</v>
      </c>
      <c r="AH2" s="54">
        <f t="shared" ref="AH2:AH9" si="0">7%+7.5%+10%+10%+10%</f>
        <v>0.44500000000000006</v>
      </c>
      <c r="AI2" s="53">
        <f>IF(ISERROR(U2*AH2),"",U2*AH2)</f>
        <v>1.0858000000000001</v>
      </c>
      <c r="AJ2" s="54">
        <v>0.01</v>
      </c>
      <c r="AK2" s="55">
        <f>IF(ISERROR(AW2*AJ2),"",AW2*AJ2)</f>
        <v>2.75E-2</v>
      </c>
      <c r="AL2" s="54">
        <v>0</v>
      </c>
      <c r="AM2" s="53">
        <f>IF(ISERROR(AW2*AL2),"",AW2*AL2)</f>
        <v>0</v>
      </c>
      <c r="AN2" s="41">
        <v>0</v>
      </c>
      <c r="AO2" s="54">
        <v>0</v>
      </c>
      <c r="AP2" s="53">
        <f>IF(ISERROR(AX2*AO2),"",AX2*AO2)</f>
        <v>0</v>
      </c>
      <c r="AQ2" s="11">
        <v>0</v>
      </c>
      <c r="AR2" s="54">
        <v>0</v>
      </c>
      <c r="AS2" s="53">
        <f>IF(ISERROR(AW2*AR2),"",AW2*AR2)</f>
        <v>0</v>
      </c>
      <c r="AT2" s="55">
        <f>IF(ISERROR(AK2+AM2+AP2+AS2),"",AK2+AM2+AP2+AS2)</f>
        <v>2.75E-2</v>
      </c>
      <c r="AU2" s="55">
        <f t="shared" ref="AU2:AU9" si="1">IF(ISERROR(U2+AT2),"",U2+AT2)</f>
        <v>2.4674999999999998</v>
      </c>
      <c r="AV2" s="56">
        <f>IF(ISERROR((AW2-AU2)/AW2),"",(AW2-AU2)/AW2)</f>
        <v>0.10272727272727279</v>
      </c>
      <c r="AW2" s="55">
        <v>2.75</v>
      </c>
      <c r="AX2" s="11"/>
      <c r="AY2" s="12">
        <v>2340</v>
      </c>
      <c r="AZ2" s="53">
        <f>IF(ISERROR(AU2*AY2),"",AU2*AY2)</f>
        <v>5773.95</v>
      </c>
      <c r="BA2" s="53">
        <f>IF(ISERROR(AW2*AY2),"",AW2*AY2)</f>
        <v>6435</v>
      </c>
    </row>
    <row r="3" spans="1:53" ht="42" customHeight="1" x14ac:dyDescent="0.25">
      <c r="A3" s="40">
        <v>6</v>
      </c>
      <c r="B3" s="41"/>
      <c r="C3" s="41"/>
      <c r="D3" s="41"/>
      <c r="E3" s="41"/>
      <c r="F3" s="41" t="s">
        <v>53</v>
      </c>
      <c r="G3" s="42" t="s">
        <v>65</v>
      </c>
      <c r="H3" s="57" t="s">
        <v>66</v>
      </c>
      <c r="I3" s="45" t="s">
        <v>56</v>
      </c>
      <c r="J3" s="41" t="s">
        <v>57</v>
      </c>
      <c r="K3" s="43" t="s">
        <v>67</v>
      </c>
      <c r="L3" s="41" t="s">
        <v>59</v>
      </c>
      <c r="M3" s="41" t="s">
        <v>60</v>
      </c>
      <c r="N3" s="41"/>
      <c r="O3" s="44" t="s">
        <v>68</v>
      </c>
      <c r="P3" s="45"/>
      <c r="Q3" s="41" t="s">
        <v>62</v>
      </c>
      <c r="R3" s="46"/>
      <c r="S3" s="47">
        <v>8.1</v>
      </c>
      <c r="T3" s="48">
        <f t="shared" ref="T3:T5" si="2">IF(ISERROR(R3/S3),"",R3/S3)</f>
        <v>0</v>
      </c>
      <c r="U3" s="49">
        <f>'[1]HZ CCD 2.12.2025'!K70</f>
        <v>2.44</v>
      </c>
      <c r="V3" s="11">
        <v>2.39</v>
      </c>
      <c r="W3" s="41" t="s">
        <v>63</v>
      </c>
      <c r="X3" s="47">
        <v>60</v>
      </c>
      <c r="Y3" s="47">
        <v>32</v>
      </c>
      <c r="Z3" s="47">
        <v>44</v>
      </c>
      <c r="AA3" s="47">
        <v>9.3000000000000007</v>
      </c>
      <c r="AB3" s="50">
        <v>12</v>
      </c>
      <c r="AC3" s="51">
        <f t="shared" ref="AC3:AC5" si="3">IF(X3="","",X3*Y3*Z3/1000000)</f>
        <v>8.448E-2</v>
      </c>
      <c r="AD3" s="52">
        <f t="shared" ref="AD3:AD5" si="4">IF(AB3="","",65/AC3*AB3)</f>
        <v>9232.9545454545441</v>
      </c>
      <c r="AE3" s="41">
        <v>0</v>
      </c>
      <c r="AF3" s="53">
        <f t="shared" ref="AF3:AF5" si="5">IF(ISERROR(AE3/AD3),"",AE3/AD3)</f>
        <v>0</v>
      </c>
      <c r="AG3" s="41" t="s">
        <v>64</v>
      </c>
      <c r="AH3" s="54">
        <f t="shared" si="0"/>
        <v>0.44500000000000006</v>
      </c>
      <c r="AI3" s="53">
        <f>IF(ISERROR(U3*AH3),"",U3*AH3)</f>
        <v>1.0858000000000001</v>
      </c>
      <c r="AJ3" s="54">
        <v>0.01</v>
      </c>
      <c r="AK3" s="55">
        <f t="shared" ref="AK3:AK5" si="6">IF(ISERROR(AW3*AJ3),"",AW3*AJ3)</f>
        <v>2.75E-2</v>
      </c>
      <c r="AL3" s="54">
        <v>0</v>
      </c>
      <c r="AM3" s="53">
        <f t="shared" ref="AM3:AM5" si="7">IF(ISERROR(AW3*AL3),"",AW3*AL3)</f>
        <v>0</v>
      </c>
      <c r="AN3" s="41">
        <v>0</v>
      </c>
      <c r="AO3" s="54">
        <v>0</v>
      </c>
      <c r="AP3" s="53">
        <f>IF(ISERROR(AX3*AO3),"",AX3*AO3)</f>
        <v>0</v>
      </c>
      <c r="AQ3" s="11">
        <v>0</v>
      </c>
      <c r="AR3" s="54">
        <v>0</v>
      </c>
      <c r="AS3" s="53">
        <f t="shared" ref="AS3:AS5" si="8">IF(ISERROR(AW3*AR3),"",AW3*AR3)</f>
        <v>0</v>
      </c>
      <c r="AT3" s="55">
        <f t="shared" ref="AT3:AT5" si="9">IF(ISERROR(AK3+AM3+AP3+AS3),"",AK3+AM3+AP3+AS3)</f>
        <v>2.75E-2</v>
      </c>
      <c r="AU3" s="55">
        <f t="shared" si="1"/>
        <v>2.4674999999999998</v>
      </c>
      <c r="AV3" s="56">
        <f t="shared" ref="AV3:AV5" si="10">IF(ISERROR((AW3-AU3)/AW3),"",(AW3-AU3)/AW3)</f>
        <v>0.10272727272727279</v>
      </c>
      <c r="AW3" s="55">
        <v>2.75</v>
      </c>
      <c r="AX3" s="11"/>
      <c r="AY3" s="12">
        <v>2340</v>
      </c>
      <c r="AZ3" s="53">
        <f t="shared" ref="AZ3:AZ5" si="11">IF(ISERROR(AU3*AY3),"",AU3*AY3)</f>
        <v>5773.95</v>
      </c>
      <c r="BA3" s="53">
        <f t="shared" ref="BA3:BA5" si="12">IF(ISERROR(AW3*AY3),"",AW3*AY3)</f>
        <v>6435</v>
      </c>
    </row>
    <row r="4" spans="1:53" ht="42" customHeight="1" x14ac:dyDescent="0.25">
      <c r="A4" s="40">
        <v>7</v>
      </c>
      <c r="B4" s="41"/>
      <c r="C4" s="41"/>
      <c r="D4" s="41"/>
      <c r="E4" s="41"/>
      <c r="F4" s="41" t="s">
        <v>53</v>
      </c>
      <c r="G4" s="42" t="s">
        <v>69</v>
      </c>
      <c r="H4" s="57" t="s">
        <v>66</v>
      </c>
      <c r="I4" s="45" t="s">
        <v>56</v>
      </c>
      <c r="J4" s="41" t="s">
        <v>57</v>
      </c>
      <c r="K4" s="43" t="s">
        <v>58</v>
      </c>
      <c r="L4" s="41" t="s">
        <v>59</v>
      </c>
      <c r="M4" s="41" t="s">
        <v>60</v>
      </c>
      <c r="N4" s="41"/>
      <c r="O4" s="44" t="s">
        <v>70</v>
      </c>
      <c r="P4" s="45"/>
      <c r="Q4" s="41" t="s">
        <v>62</v>
      </c>
      <c r="R4" s="46"/>
      <c r="S4" s="47">
        <v>8.1</v>
      </c>
      <c r="T4" s="48">
        <f t="shared" si="2"/>
        <v>0</v>
      </c>
      <c r="U4" s="49">
        <f>'[1]HZ CCD 2.12.2025'!K70</f>
        <v>2.44</v>
      </c>
      <c r="V4" s="11">
        <v>2.39</v>
      </c>
      <c r="W4" s="41" t="s">
        <v>63</v>
      </c>
      <c r="X4" s="47">
        <v>60</v>
      </c>
      <c r="Y4" s="47">
        <v>32</v>
      </c>
      <c r="Z4" s="47">
        <v>44</v>
      </c>
      <c r="AA4" s="47">
        <v>9.3000000000000007</v>
      </c>
      <c r="AB4" s="50">
        <v>12</v>
      </c>
      <c r="AC4" s="51">
        <f t="shared" si="3"/>
        <v>8.448E-2</v>
      </c>
      <c r="AD4" s="52">
        <f t="shared" si="4"/>
        <v>9232.9545454545441</v>
      </c>
      <c r="AE4" s="41">
        <v>0</v>
      </c>
      <c r="AF4" s="53">
        <f t="shared" si="5"/>
        <v>0</v>
      </c>
      <c r="AG4" s="41" t="s">
        <v>64</v>
      </c>
      <c r="AH4" s="54">
        <f t="shared" si="0"/>
        <v>0.44500000000000006</v>
      </c>
      <c r="AI4" s="53">
        <f t="shared" ref="AI4:AI5" si="13">IF(ISERROR(U4*AH4),"",U4*AH4)</f>
        <v>1.0858000000000001</v>
      </c>
      <c r="AJ4" s="54">
        <v>0.01</v>
      </c>
      <c r="AK4" s="55">
        <f t="shared" si="6"/>
        <v>2.75E-2</v>
      </c>
      <c r="AL4" s="54">
        <v>0</v>
      </c>
      <c r="AM4" s="53">
        <f t="shared" si="7"/>
        <v>0</v>
      </c>
      <c r="AN4" s="41">
        <v>0</v>
      </c>
      <c r="AO4" s="54">
        <v>0</v>
      </c>
      <c r="AP4" s="53">
        <f>IF(ISERROR(AW4*AO4),"",AW4*AO4)</f>
        <v>0</v>
      </c>
      <c r="AQ4" s="11">
        <v>0</v>
      </c>
      <c r="AR4" s="54">
        <v>0</v>
      </c>
      <c r="AS4" s="53">
        <f t="shared" si="8"/>
        <v>0</v>
      </c>
      <c r="AT4" s="55">
        <f t="shared" si="9"/>
        <v>2.75E-2</v>
      </c>
      <c r="AU4" s="55">
        <f t="shared" si="1"/>
        <v>2.4674999999999998</v>
      </c>
      <c r="AV4" s="56">
        <f t="shared" si="10"/>
        <v>0.10272727272727279</v>
      </c>
      <c r="AW4" s="55">
        <v>2.75</v>
      </c>
      <c r="AX4" s="11"/>
      <c r="AY4" s="12">
        <v>2340</v>
      </c>
      <c r="AZ4" s="53">
        <f t="shared" si="11"/>
        <v>5773.95</v>
      </c>
      <c r="BA4" s="53">
        <f t="shared" si="12"/>
        <v>6435</v>
      </c>
    </row>
    <row r="5" spans="1:53" ht="42" customHeight="1" x14ac:dyDescent="0.25">
      <c r="A5" s="40">
        <v>8</v>
      </c>
      <c r="B5" s="41"/>
      <c r="C5" s="41"/>
      <c r="D5" s="41"/>
      <c r="E5" s="41"/>
      <c r="F5" s="41" t="s">
        <v>53</v>
      </c>
      <c r="G5" s="42" t="s">
        <v>71</v>
      </c>
      <c r="H5" s="57" t="s">
        <v>66</v>
      </c>
      <c r="I5" s="45" t="s">
        <v>56</v>
      </c>
      <c r="J5" s="41" t="s">
        <v>57</v>
      </c>
      <c r="K5" s="43" t="s">
        <v>72</v>
      </c>
      <c r="L5" s="41" t="s">
        <v>59</v>
      </c>
      <c r="M5" s="41" t="s">
        <v>60</v>
      </c>
      <c r="N5" s="41"/>
      <c r="O5" s="44" t="s">
        <v>73</v>
      </c>
      <c r="P5" s="45"/>
      <c r="Q5" s="41" t="s">
        <v>62</v>
      </c>
      <c r="R5" s="46"/>
      <c r="S5" s="47">
        <v>8.1</v>
      </c>
      <c r="T5" s="48">
        <f t="shared" si="2"/>
        <v>0</v>
      </c>
      <c r="U5" s="49">
        <f>'[1]HZ CCD 2.12.2025'!K70</f>
        <v>2.44</v>
      </c>
      <c r="V5" s="11">
        <v>2.39</v>
      </c>
      <c r="W5" s="41" t="s">
        <v>63</v>
      </c>
      <c r="X5" s="47">
        <v>60</v>
      </c>
      <c r="Y5" s="47">
        <v>32</v>
      </c>
      <c r="Z5" s="47">
        <v>44</v>
      </c>
      <c r="AA5" s="47">
        <v>9.3000000000000007</v>
      </c>
      <c r="AB5" s="50">
        <v>12</v>
      </c>
      <c r="AC5" s="51">
        <f t="shared" si="3"/>
        <v>8.448E-2</v>
      </c>
      <c r="AD5" s="52">
        <f t="shared" si="4"/>
        <v>9232.9545454545441</v>
      </c>
      <c r="AE5" s="41">
        <v>0</v>
      </c>
      <c r="AF5" s="53">
        <f t="shared" si="5"/>
        <v>0</v>
      </c>
      <c r="AG5" s="41" t="s">
        <v>64</v>
      </c>
      <c r="AH5" s="54">
        <f t="shared" si="0"/>
        <v>0.44500000000000006</v>
      </c>
      <c r="AI5" s="53">
        <f t="shared" si="13"/>
        <v>1.0858000000000001</v>
      </c>
      <c r="AJ5" s="54">
        <v>0.01</v>
      </c>
      <c r="AK5" s="55">
        <f t="shared" si="6"/>
        <v>2.75E-2</v>
      </c>
      <c r="AL5" s="54">
        <v>0</v>
      </c>
      <c r="AM5" s="53">
        <f t="shared" si="7"/>
        <v>0</v>
      </c>
      <c r="AN5" s="41">
        <v>0</v>
      </c>
      <c r="AO5" s="54">
        <v>0</v>
      </c>
      <c r="AP5" s="53">
        <f t="shared" ref="AP5" si="14">IF(ISERROR(AW5*AO5),"",AW5*AO5)</f>
        <v>0</v>
      </c>
      <c r="AQ5" s="11">
        <v>0</v>
      </c>
      <c r="AR5" s="54">
        <v>0</v>
      </c>
      <c r="AS5" s="53">
        <f t="shared" si="8"/>
        <v>0</v>
      </c>
      <c r="AT5" s="55">
        <f t="shared" si="9"/>
        <v>2.75E-2</v>
      </c>
      <c r="AU5" s="55">
        <f t="shared" si="1"/>
        <v>2.4674999999999998</v>
      </c>
      <c r="AV5" s="56">
        <f t="shared" si="10"/>
        <v>0.10272727272727279</v>
      </c>
      <c r="AW5" s="55">
        <v>2.75</v>
      </c>
      <c r="AX5" s="11"/>
      <c r="AY5" s="12">
        <v>2340</v>
      </c>
      <c r="AZ5" s="53">
        <f t="shared" si="11"/>
        <v>5773.95</v>
      </c>
      <c r="BA5" s="53">
        <f t="shared" si="12"/>
        <v>6435</v>
      </c>
    </row>
    <row r="6" spans="1:53" ht="42" customHeight="1" x14ac:dyDescent="0.25">
      <c r="A6" s="40">
        <v>9</v>
      </c>
      <c r="B6" s="41"/>
      <c r="C6" s="41"/>
      <c r="D6" s="41"/>
      <c r="E6" s="41"/>
      <c r="F6" s="41" t="s">
        <v>53</v>
      </c>
      <c r="G6" s="42" t="s">
        <v>74</v>
      </c>
      <c r="H6" s="57" t="s">
        <v>66</v>
      </c>
      <c r="I6" s="45" t="s">
        <v>56</v>
      </c>
      <c r="J6" s="41" t="s">
        <v>57</v>
      </c>
      <c r="K6" s="43" t="s">
        <v>75</v>
      </c>
      <c r="L6" s="41" t="s">
        <v>59</v>
      </c>
      <c r="M6" s="41" t="s">
        <v>60</v>
      </c>
      <c r="N6" s="41"/>
      <c r="O6" s="44" t="s">
        <v>76</v>
      </c>
      <c r="P6" s="45"/>
      <c r="Q6" s="41" t="s">
        <v>62</v>
      </c>
      <c r="R6" s="46"/>
      <c r="S6" s="47">
        <v>8.1</v>
      </c>
      <c r="T6" s="48">
        <f>IF(ISERROR(R6/S6),"",R6/S6)</f>
        <v>0</v>
      </c>
      <c r="U6" s="49">
        <f>'[1]HZ CCD 2.12.2025'!K70</f>
        <v>2.44</v>
      </c>
      <c r="V6" s="11">
        <v>2.39</v>
      </c>
      <c r="W6" s="41" t="s">
        <v>63</v>
      </c>
      <c r="X6" s="47">
        <v>60</v>
      </c>
      <c r="Y6" s="47">
        <v>32</v>
      </c>
      <c r="Z6" s="47">
        <v>44</v>
      </c>
      <c r="AA6" s="47">
        <v>9.3000000000000007</v>
      </c>
      <c r="AB6" s="50">
        <v>12</v>
      </c>
      <c r="AC6" s="51">
        <f>IF(X6="","",X6*Y6*Z6/1000000)</f>
        <v>8.448E-2</v>
      </c>
      <c r="AD6" s="52">
        <f>IF(AB6="","",65/AC6*AB6)</f>
        <v>9232.9545454545441</v>
      </c>
      <c r="AE6" s="41">
        <v>0</v>
      </c>
      <c r="AF6" s="53">
        <f>IF(ISERROR(AE6/AD6),"",AE6/AD6)</f>
        <v>0</v>
      </c>
      <c r="AG6" s="41" t="s">
        <v>64</v>
      </c>
      <c r="AH6" s="54">
        <f t="shared" si="0"/>
        <v>0.44500000000000006</v>
      </c>
      <c r="AI6" s="53">
        <f>IF(ISERROR(U6*AH6),"",U6*AH6)</f>
        <v>1.0858000000000001</v>
      </c>
      <c r="AJ6" s="54">
        <v>0.01</v>
      </c>
      <c r="AK6" s="55">
        <f>IF(ISERROR(AW6*AJ6),"",AW6*AJ6)</f>
        <v>2.75E-2</v>
      </c>
      <c r="AL6" s="54">
        <v>0</v>
      </c>
      <c r="AM6" s="53">
        <f>IF(ISERROR(AW6*AL6),"",AW6*AL6)</f>
        <v>0</v>
      </c>
      <c r="AN6" s="41">
        <v>0</v>
      </c>
      <c r="AO6" s="54">
        <v>0</v>
      </c>
      <c r="AP6" s="53">
        <f>IF(ISERROR(AX6*AO6),"",AX6*AO6)</f>
        <v>0</v>
      </c>
      <c r="AQ6" s="11">
        <v>0</v>
      </c>
      <c r="AR6" s="54">
        <v>0</v>
      </c>
      <c r="AS6" s="53">
        <f>IF(ISERROR(AW6*AR6),"",AW6*AR6)</f>
        <v>0</v>
      </c>
      <c r="AT6" s="55">
        <f>IF(ISERROR(AK6+AM6+AP6+AS6),"",AK6+AM6+AP6+AS6)</f>
        <v>2.75E-2</v>
      </c>
      <c r="AU6" s="55">
        <f t="shared" si="1"/>
        <v>2.4674999999999998</v>
      </c>
      <c r="AV6" s="56">
        <f>IF(ISERROR((AW6-AU6)/AW6),"",(AW6-AU6)/AW6)</f>
        <v>0.10272727272727279</v>
      </c>
      <c r="AW6" s="55">
        <v>2.75</v>
      </c>
      <c r="AX6" s="11"/>
      <c r="AY6" s="12">
        <v>2340</v>
      </c>
      <c r="AZ6" s="53">
        <f>IF(ISERROR(AU6*AY6),"",AU6*AY6)</f>
        <v>5773.95</v>
      </c>
      <c r="BA6" s="53">
        <f>IF(ISERROR(AW6*AY6),"",AW6*AY6)</f>
        <v>6435</v>
      </c>
    </row>
    <row r="7" spans="1:53" ht="42" customHeight="1" x14ac:dyDescent="0.25">
      <c r="A7" s="40">
        <v>10</v>
      </c>
      <c r="B7" s="41"/>
      <c r="C7" s="41"/>
      <c r="D7" s="41"/>
      <c r="E7" s="41"/>
      <c r="F7" s="41" t="s">
        <v>53</v>
      </c>
      <c r="G7" s="42" t="s">
        <v>77</v>
      </c>
      <c r="H7" s="57" t="s">
        <v>66</v>
      </c>
      <c r="I7" s="45" t="s">
        <v>56</v>
      </c>
      <c r="J7" s="41" t="s">
        <v>57</v>
      </c>
      <c r="K7" s="43" t="s">
        <v>75</v>
      </c>
      <c r="L7" s="41" t="s">
        <v>59</v>
      </c>
      <c r="M7" s="41" t="s">
        <v>60</v>
      </c>
      <c r="N7" s="41"/>
      <c r="O7" s="44" t="s">
        <v>78</v>
      </c>
      <c r="P7" s="45"/>
      <c r="Q7" s="41" t="s">
        <v>62</v>
      </c>
      <c r="R7" s="46"/>
      <c r="S7" s="47">
        <v>8.1</v>
      </c>
      <c r="T7" s="48">
        <f t="shared" ref="T7:T9" si="15">IF(ISERROR(R7/S7),"",R7/S7)</f>
        <v>0</v>
      </c>
      <c r="U7" s="49">
        <f>'[1]HZ CCD 2.12.2025'!K70</f>
        <v>2.44</v>
      </c>
      <c r="V7" s="11">
        <v>2.39</v>
      </c>
      <c r="W7" s="41" t="s">
        <v>63</v>
      </c>
      <c r="X7" s="47">
        <v>60</v>
      </c>
      <c r="Y7" s="47">
        <v>32</v>
      </c>
      <c r="Z7" s="47">
        <v>44</v>
      </c>
      <c r="AA7" s="47">
        <v>9.3000000000000007</v>
      </c>
      <c r="AB7" s="50">
        <v>12</v>
      </c>
      <c r="AC7" s="51">
        <f t="shared" ref="AC7:AC9" si="16">IF(X7="","",X7*Y7*Z7/1000000)</f>
        <v>8.448E-2</v>
      </c>
      <c r="AD7" s="52">
        <f t="shared" ref="AD7:AD9" si="17">IF(AB7="","",65/AC7*AB7)</f>
        <v>9232.9545454545441</v>
      </c>
      <c r="AE7" s="41">
        <v>0</v>
      </c>
      <c r="AF7" s="53">
        <f t="shared" ref="AF7:AF9" si="18">IF(ISERROR(AE7/AD7),"",AE7/AD7)</f>
        <v>0</v>
      </c>
      <c r="AG7" s="41" t="s">
        <v>64</v>
      </c>
      <c r="AH7" s="54">
        <f t="shared" si="0"/>
        <v>0.44500000000000006</v>
      </c>
      <c r="AI7" s="53">
        <f>IF(ISERROR(U7*AH7),"",U7*AH7)</f>
        <v>1.0858000000000001</v>
      </c>
      <c r="AJ7" s="54">
        <v>0.01</v>
      </c>
      <c r="AK7" s="55">
        <f t="shared" ref="AK7:AK9" si="19">IF(ISERROR(AW7*AJ7),"",AW7*AJ7)</f>
        <v>2.75E-2</v>
      </c>
      <c r="AL7" s="54">
        <v>0</v>
      </c>
      <c r="AM7" s="53">
        <f t="shared" ref="AM7:AM9" si="20">IF(ISERROR(AW7*AL7),"",AW7*AL7)</f>
        <v>0</v>
      </c>
      <c r="AN7" s="41">
        <v>0</v>
      </c>
      <c r="AO7" s="54">
        <v>0</v>
      </c>
      <c r="AP7" s="53">
        <f>IF(ISERROR(AX7*AO7),"",AX7*AO7)</f>
        <v>0</v>
      </c>
      <c r="AQ7" s="11">
        <v>0</v>
      </c>
      <c r="AR7" s="54">
        <v>0</v>
      </c>
      <c r="AS7" s="53">
        <f t="shared" ref="AS7:AS9" si="21">IF(ISERROR(AW7*AR7),"",AW7*AR7)</f>
        <v>0</v>
      </c>
      <c r="AT7" s="55">
        <f t="shared" ref="AT7:AT9" si="22">IF(ISERROR(AK7+AM7+AP7+AS7),"",AK7+AM7+AP7+AS7)</f>
        <v>2.75E-2</v>
      </c>
      <c r="AU7" s="55">
        <f t="shared" si="1"/>
        <v>2.4674999999999998</v>
      </c>
      <c r="AV7" s="56">
        <f t="shared" ref="AV7:AV9" si="23">IF(ISERROR((AW7-AU7)/AW7),"",(AW7-AU7)/AW7)</f>
        <v>0.10272727272727279</v>
      </c>
      <c r="AW7" s="55">
        <v>2.75</v>
      </c>
      <c r="AX7" s="11"/>
      <c r="AY7" s="12">
        <v>2340</v>
      </c>
      <c r="AZ7" s="53">
        <f t="shared" ref="AZ7:AZ9" si="24">IF(ISERROR(AU7*AY7),"",AU7*AY7)</f>
        <v>5773.95</v>
      </c>
      <c r="BA7" s="53">
        <f t="shared" ref="BA7:BA9" si="25">IF(ISERROR(AW7*AY7),"",AW7*AY7)</f>
        <v>6435</v>
      </c>
    </row>
    <row r="8" spans="1:53" ht="42" customHeight="1" x14ac:dyDescent="0.25">
      <c r="A8" s="40">
        <v>11</v>
      </c>
      <c r="B8" s="41"/>
      <c r="C8" s="41"/>
      <c r="D8" s="41"/>
      <c r="E8" s="41"/>
      <c r="F8" s="41" t="s">
        <v>53</v>
      </c>
      <c r="G8" s="42" t="s">
        <v>79</v>
      </c>
      <c r="H8" s="57" t="s">
        <v>66</v>
      </c>
      <c r="I8" s="45" t="s">
        <v>56</v>
      </c>
      <c r="J8" s="41" t="s">
        <v>57</v>
      </c>
      <c r="K8" s="43" t="s">
        <v>75</v>
      </c>
      <c r="L8" s="41" t="s">
        <v>59</v>
      </c>
      <c r="M8" s="41" t="s">
        <v>60</v>
      </c>
      <c r="N8" s="41"/>
      <c r="O8" s="44" t="s">
        <v>80</v>
      </c>
      <c r="P8" s="45"/>
      <c r="Q8" s="41" t="s">
        <v>62</v>
      </c>
      <c r="R8" s="46"/>
      <c r="S8" s="47">
        <v>8.1</v>
      </c>
      <c r="T8" s="48">
        <f t="shared" si="15"/>
        <v>0</v>
      </c>
      <c r="U8" s="49">
        <f>'[1]HZ CCD 2.12.2025'!K70</f>
        <v>2.44</v>
      </c>
      <c r="V8" s="11">
        <v>2.39</v>
      </c>
      <c r="W8" s="41" t="s">
        <v>63</v>
      </c>
      <c r="X8" s="47">
        <v>60</v>
      </c>
      <c r="Y8" s="47">
        <v>32</v>
      </c>
      <c r="Z8" s="47">
        <v>44</v>
      </c>
      <c r="AA8" s="47">
        <v>9.3000000000000007</v>
      </c>
      <c r="AB8" s="50">
        <v>12</v>
      </c>
      <c r="AC8" s="51">
        <f t="shared" si="16"/>
        <v>8.448E-2</v>
      </c>
      <c r="AD8" s="52">
        <f t="shared" si="17"/>
        <v>9232.9545454545441</v>
      </c>
      <c r="AE8" s="41">
        <v>0</v>
      </c>
      <c r="AF8" s="53">
        <f t="shared" si="18"/>
        <v>0</v>
      </c>
      <c r="AG8" s="41" t="s">
        <v>64</v>
      </c>
      <c r="AH8" s="54">
        <f t="shared" si="0"/>
        <v>0.44500000000000006</v>
      </c>
      <c r="AI8" s="53">
        <f t="shared" ref="AI8:AI9" si="26">IF(ISERROR(U8*AH8),"",U8*AH8)</f>
        <v>1.0858000000000001</v>
      </c>
      <c r="AJ8" s="54">
        <v>0.01</v>
      </c>
      <c r="AK8" s="55">
        <f t="shared" si="19"/>
        <v>2.75E-2</v>
      </c>
      <c r="AL8" s="54">
        <v>0</v>
      </c>
      <c r="AM8" s="53">
        <f t="shared" si="20"/>
        <v>0</v>
      </c>
      <c r="AN8" s="41">
        <v>0</v>
      </c>
      <c r="AO8" s="54">
        <v>0</v>
      </c>
      <c r="AP8" s="53">
        <f>IF(ISERROR(AW8*AO8),"",AW8*AO8)</f>
        <v>0</v>
      </c>
      <c r="AQ8" s="11">
        <v>0</v>
      </c>
      <c r="AR8" s="54">
        <v>0</v>
      </c>
      <c r="AS8" s="53">
        <f t="shared" si="21"/>
        <v>0</v>
      </c>
      <c r="AT8" s="55">
        <f t="shared" si="22"/>
        <v>2.75E-2</v>
      </c>
      <c r="AU8" s="55">
        <f t="shared" si="1"/>
        <v>2.4674999999999998</v>
      </c>
      <c r="AV8" s="56">
        <f t="shared" si="23"/>
        <v>0.10272727272727279</v>
      </c>
      <c r="AW8" s="55">
        <v>2.75</v>
      </c>
      <c r="AX8" s="11"/>
      <c r="AY8" s="12">
        <v>2340</v>
      </c>
      <c r="AZ8" s="53">
        <f t="shared" si="24"/>
        <v>5773.95</v>
      </c>
      <c r="BA8" s="53">
        <f t="shared" si="25"/>
        <v>6435</v>
      </c>
    </row>
    <row r="9" spans="1:53" ht="42" customHeight="1" x14ac:dyDescent="0.25">
      <c r="A9" s="40">
        <v>12</v>
      </c>
      <c r="B9" s="41"/>
      <c r="C9" s="41"/>
      <c r="D9" s="41"/>
      <c r="E9" s="41"/>
      <c r="F9" s="41" t="s">
        <v>53</v>
      </c>
      <c r="G9" s="42" t="s">
        <v>81</v>
      </c>
      <c r="H9" s="57" t="s">
        <v>66</v>
      </c>
      <c r="I9" s="45" t="s">
        <v>56</v>
      </c>
      <c r="J9" s="41" t="s">
        <v>57</v>
      </c>
      <c r="K9" s="43" t="s">
        <v>75</v>
      </c>
      <c r="L9" s="41" t="s">
        <v>59</v>
      </c>
      <c r="M9" s="41" t="s">
        <v>60</v>
      </c>
      <c r="N9" s="41"/>
      <c r="O9" s="44" t="s">
        <v>82</v>
      </c>
      <c r="P9" s="45"/>
      <c r="Q9" s="41" t="s">
        <v>62</v>
      </c>
      <c r="R9" s="46"/>
      <c r="S9" s="47">
        <v>8.1</v>
      </c>
      <c r="T9" s="48">
        <f t="shared" si="15"/>
        <v>0</v>
      </c>
      <c r="U9" s="49">
        <f>'[1]HZ CCD 2.12.2025'!K70</f>
        <v>2.44</v>
      </c>
      <c r="V9" s="11">
        <v>2.39</v>
      </c>
      <c r="W9" s="41" t="s">
        <v>63</v>
      </c>
      <c r="X9" s="47">
        <v>60</v>
      </c>
      <c r="Y9" s="47">
        <v>32</v>
      </c>
      <c r="Z9" s="47">
        <v>44</v>
      </c>
      <c r="AA9" s="47">
        <v>9.3000000000000007</v>
      </c>
      <c r="AB9" s="50">
        <v>12</v>
      </c>
      <c r="AC9" s="51">
        <f t="shared" si="16"/>
        <v>8.448E-2</v>
      </c>
      <c r="AD9" s="52">
        <f t="shared" si="17"/>
        <v>9232.9545454545441</v>
      </c>
      <c r="AE9" s="41">
        <v>0</v>
      </c>
      <c r="AF9" s="53">
        <f t="shared" si="18"/>
        <v>0</v>
      </c>
      <c r="AG9" s="41" t="s">
        <v>64</v>
      </c>
      <c r="AH9" s="54">
        <f t="shared" si="0"/>
        <v>0.44500000000000006</v>
      </c>
      <c r="AI9" s="53">
        <f t="shared" si="26"/>
        <v>1.0858000000000001</v>
      </c>
      <c r="AJ9" s="54">
        <v>0.01</v>
      </c>
      <c r="AK9" s="55">
        <f t="shared" si="19"/>
        <v>2.75E-2</v>
      </c>
      <c r="AL9" s="54">
        <v>0</v>
      </c>
      <c r="AM9" s="53">
        <f t="shared" si="20"/>
        <v>0</v>
      </c>
      <c r="AN9" s="41">
        <v>0</v>
      </c>
      <c r="AO9" s="54">
        <v>0</v>
      </c>
      <c r="AP9" s="53">
        <f t="shared" ref="AP9" si="27">IF(ISERROR(AW9*AO9),"",AW9*AO9)</f>
        <v>0</v>
      </c>
      <c r="AQ9" s="11">
        <v>0</v>
      </c>
      <c r="AR9" s="54">
        <v>0</v>
      </c>
      <c r="AS9" s="53">
        <f t="shared" si="21"/>
        <v>0</v>
      </c>
      <c r="AT9" s="55">
        <f t="shared" si="22"/>
        <v>2.75E-2</v>
      </c>
      <c r="AU9" s="55">
        <f t="shared" si="1"/>
        <v>2.4674999999999998</v>
      </c>
      <c r="AV9" s="56">
        <f t="shared" si="23"/>
        <v>0.10272727272727279</v>
      </c>
      <c r="AW9" s="55">
        <v>2.75</v>
      </c>
      <c r="AX9" s="11"/>
      <c r="AY9" s="12">
        <v>2340</v>
      </c>
      <c r="AZ9" s="53">
        <f t="shared" si="24"/>
        <v>5773.95</v>
      </c>
      <c r="BA9" s="53">
        <f t="shared" si="25"/>
        <v>6435</v>
      </c>
    </row>
  </sheetData>
  <sheetProtection insertRows="0" deleteRows="0" sort="0"/>
  <protectedRanges>
    <protectedRange sqref="AX1 P2:V9 AC2:AF9 AL1:AM1 L10:AT246 AI2:AW9 AY2:AY9 L2:N9 A2:J246" name="Range1"/>
    <protectedRange sqref="K2:K253" name="Range1_1"/>
    <protectedRange sqref="W2:AB9" name="Range1_2"/>
    <protectedRange sqref="AG2:AH9" name="Range1_3"/>
  </protectedRanges>
  <phoneticPr fontId="2" type="noConversion"/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[1]ValueSelection!#REF!</xm:f>
          </x14:formula1>
          <xm:sqref>F2:F9</xm:sqref>
        </x14:dataValidation>
        <x14:dataValidation type="list" allowBlank="1" showInputMessage="1" showErrorMessage="1">
          <x14:formula1>
            <xm:f>[1]ValueSelection!#REF!</xm:f>
          </x14:formula1>
          <xm:sqref>E2:E9</xm:sqref>
        </x14:dataValidation>
        <x14:dataValidation type="list" allowBlank="1" showInputMessage="1" showErrorMessage="1">
          <x14:formula1>
            <xm:f>[1]Data!#REF!</xm:f>
          </x14:formula1>
          <xm:sqref>AX2:AX9</xm:sqref>
        </x14:dataValidation>
        <x14:dataValidation type="list" allowBlank="1" showInputMessage="1" showErrorMessage="1">
          <x14:formula1>
            <xm:f>[1]Data!#REF!</xm:f>
          </x14:formula1>
          <xm:sqref>Q2:Q9</xm:sqref>
        </x14:dataValidation>
        <x14:dataValidation type="list" allowBlank="1" showInputMessage="1" showErrorMessage="1">
          <x14:formula1>
            <xm:f>[1]ValueSelection!#REF!</xm:f>
          </x14:formula1>
          <xm:sqref>D2:D9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2025-08-19T03:53:19Z</dcterms:created>
  <dcterms:modified xsi:type="dcterms:W3CDTF">2025-08-19T03:54:05Z</dcterms:modified>
</cp:coreProperties>
</file>