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2F634E3-58D0-4D4B-B4BA-27F35DC2A0EF}" xr6:coauthVersionLast="47" xr6:coauthVersionMax="47" xr10:uidLastSave="{00000000-0000-0000-0000-000000000000}"/>
  <bookViews>
    <workbookView xWindow="-120" yWindow="-120" windowWidth="29040" windowHeight="15840" tabRatio="785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[2]Sheet1!$EH$2:$EH$3</definedName>
    <definedName name="COLUMN">'[1]PT TABLE'!$A$2</definedName>
    <definedName name="Commitment">#REF!</definedName>
    <definedName name="dumb">#REF!</definedName>
    <definedName name="feed">#REF!</definedName>
    <definedName name="foam">[2]Sheet1!$EC$2:$EC$3</definedName>
    <definedName name="Gold1">#REF!</definedName>
    <definedName name="h">#REF!</definedName>
    <definedName name="help">#REF!</definedName>
    <definedName name="here">#REF!</definedName>
    <definedName name="i">'[3] Projected 2006 VS. 2005'!#REF!</definedName>
    <definedName name="IAN">'[4]FLASH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[5]Sheet1!$A$1:$C$65536</definedName>
    <definedName name="one">#REF!</definedName>
    <definedName name="PACK">[2]Sheet1!$EE$2:$EE$3</definedName>
    <definedName name="PL">'[6]UNIQUE ATTR 2'!#REF!</definedName>
    <definedName name="PORT_IFF">[7]a!$A$10:$B$35</definedName>
    <definedName name="PT">'[1]PT TABLE'!$A$4:$A$42</definedName>
    <definedName name="PW">'[6]UNIQUE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[8]Sheet3!$A:$IV</definedName>
    <definedName name="suzie">#REF!</definedName>
    <definedName name="t">#REF!</definedName>
    <definedName name="three">[8]Sheet3!$A:$IV</definedName>
    <definedName name="TOTAL">#REF!</definedName>
    <definedName name="totals">#REF!</definedName>
    <definedName name="toys">#REF!</definedName>
    <definedName name="two">[8]Sheet2!$A:$IV</definedName>
    <definedName name="UNIT">[2]Sheet1!$EF$2:$EF$3</definedName>
    <definedName name="upc">#REF!</definedName>
    <definedName name="WD">'[6]UNIQUE ATTR 2'!#REF!</definedName>
    <definedName name="wer">#REF!</definedName>
    <definedName name="wood">[2]Sheet1!$EG$2:$EG$3</definedName>
    <definedName name="y">#REF!</definedName>
    <definedName name="z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8" i="5" l="1"/>
  <c r="AW8" i="5"/>
  <c r="AT8" i="5"/>
  <c r="AQ8" i="5"/>
  <c r="AO8" i="5"/>
  <c r="AM8" i="5"/>
  <c r="AK8" i="5"/>
  <c r="AH8" i="5"/>
  <c r="AI8" i="5" s="1"/>
  <c r="AE8" i="5"/>
  <c r="AA8" i="5"/>
  <c r="AA2" i="5"/>
  <c r="AK6" i="5"/>
  <c r="AM6" i="5"/>
  <c r="AO6" i="5"/>
  <c r="AQ6" i="5"/>
  <c r="AK7" i="5"/>
  <c r="AM7" i="5"/>
  <c r="AO7" i="5"/>
  <c r="AQ7" i="5"/>
  <c r="AX8" i="5" l="1"/>
  <c r="AY8" i="5" s="1"/>
  <c r="BC8" i="5" s="1"/>
  <c r="AZ8" i="5" l="1"/>
  <c r="AW3" i="5" l="1"/>
  <c r="AW4" i="5"/>
  <c r="AW5" i="5"/>
  <c r="AW6" i="5"/>
  <c r="AW7" i="5"/>
  <c r="AW2" i="5"/>
  <c r="AT3" i="5"/>
  <c r="AT4" i="5"/>
  <c r="AT5" i="5"/>
  <c r="AT6" i="5"/>
  <c r="AT7" i="5"/>
  <c r="AT2" i="5"/>
  <c r="AQ3" i="5" l="1"/>
  <c r="AQ4" i="5"/>
  <c r="AQ5" i="5"/>
  <c r="AQ2" i="5"/>
  <c r="AH7" i="5"/>
  <c r="AH3" i="5"/>
  <c r="AH4" i="5"/>
  <c r="AH5" i="5"/>
  <c r="AH6" i="5"/>
  <c r="AH2" i="5"/>
  <c r="BD3" i="5"/>
  <c r="BD4" i="5"/>
  <c r="BD5" i="5"/>
  <c r="BD6" i="5"/>
  <c r="BD7" i="5"/>
  <c r="AA7" i="5"/>
  <c r="AE7" i="5" s="1"/>
  <c r="AA6" i="5"/>
  <c r="AE6" i="5" s="1"/>
  <c r="AO5" i="5"/>
  <c r="AM5" i="5"/>
  <c r="AK5" i="5"/>
  <c r="AA5" i="5"/>
  <c r="AE5" i="5" s="1"/>
  <c r="AO4" i="5"/>
  <c r="AM4" i="5"/>
  <c r="AK4" i="5"/>
  <c r="AA4" i="5"/>
  <c r="AE4" i="5" s="1"/>
  <c r="AO3" i="5"/>
  <c r="AM3" i="5"/>
  <c r="AK3" i="5"/>
  <c r="AA3" i="5"/>
  <c r="AE3" i="5" s="1"/>
  <c r="BD2" i="5"/>
  <c r="AO2" i="5"/>
  <c r="AM2" i="5"/>
  <c r="AK2" i="5"/>
  <c r="AE2" i="5"/>
  <c r="AI5" i="5" l="1"/>
  <c r="AI2" i="5"/>
  <c r="AI3" i="5"/>
  <c r="AI4" i="5"/>
  <c r="AI7" i="5"/>
  <c r="AI6" i="5"/>
  <c r="AX3" i="5"/>
  <c r="AY3" i="5" s="1"/>
  <c r="AX6" i="5"/>
  <c r="AY6" i="5" s="1"/>
  <c r="AX7" i="5"/>
  <c r="AY7" i="5" s="1"/>
  <c r="AX5" i="5"/>
  <c r="AY5" i="5" s="1"/>
  <c r="AX2" i="5"/>
  <c r="AY2" i="5" s="1"/>
  <c r="AX4" i="5"/>
  <c r="AY4" i="5" s="1"/>
  <c r="BC3" i="5" l="1"/>
  <c r="BC7" i="5"/>
  <c r="BC5" i="5"/>
  <c r="BC2" i="5"/>
  <c r="BC6" i="5"/>
  <c r="BC4" i="5"/>
  <c r="AZ3" i="5" l="1"/>
  <c r="AZ7" i="5"/>
  <c r="AZ2" i="5"/>
  <c r="AZ5" i="5"/>
  <c r="AZ6" i="5"/>
  <c r="AZ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E9E29836-2CEC-4E14-98F0-97403CBAC5B6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432D660A-4B6A-40D5-9357-36FC52DE7BD5}">
      <text>
        <r>
          <rPr>
            <sz val="11"/>
            <rFont val="Calibri"/>
            <family val="2"/>
          </rPr>
          <t>[JLA DI Price]*[Warehouse Charge %]</t>
        </r>
      </text>
    </comment>
    <comment ref="AO1" authorId="0" shapeId="0" xr:uid="{B7979F8D-5AA0-4620-AC90-7A7894B95D3D}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T1" authorId="0" shapeId="0" xr:uid="{B6475747-7BC5-4799-BC87-B338812A68A7}">
      <text>
        <r>
          <rPr>
            <sz val="11"/>
            <rFont val="Calibri"/>
            <family val="2"/>
          </rPr>
          <t>[JLA DI Price]*[Load 2 %]</t>
        </r>
      </text>
    </comment>
    <comment ref="AW1" authorId="0" shapeId="0" xr:uid="{0D6FBFF3-094E-4776-B728-E0B18E1FF447}">
      <text>
        <r>
          <rPr>
            <sz val="11"/>
            <rFont val="Calibri"/>
            <family val="2"/>
          </rPr>
          <t>[JLA DI Price]*[Load 3 %]</t>
        </r>
      </text>
    </comment>
    <comment ref="AX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Y1" authorId="0" shapeId="0" xr:uid="{E4C7AF63-9A24-42EC-9DE5-70287BD58F64}">
      <text>
        <r>
          <rPr>
            <sz val="11"/>
            <rFont val="Calibri"/>
            <family val="2"/>
          </rPr>
          <t>[FOB Cost $]+[Total Load $]</t>
        </r>
      </text>
    </comment>
    <comment ref="AZ1" authorId="0" shapeId="0" xr:uid="{4A0A7424-BF21-429A-BC98-28F493F28EBA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C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<sst xmlns="http://schemas.openxmlformats.org/spreadsheetml/2006/main" count="153" uniqueCount="90">
  <si>
    <t>Brand</t>
  </si>
  <si>
    <t>Package Type</t>
  </si>
  <si>
    <t>Licensor</t>
  </si>
  <si>
    <t>JLA Home</t>
  </si>
  <si>
    <t>Normal</t>
  </si>
  <si>
    <t>Set</t>
  </si>
  <si>
    <t>Carton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</si>
  <si>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</si>
  <si>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</si>
  <si>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</si>
  <si>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</si>
  <si>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</si>
  <si>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</si>
  <si>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</si>
  <si>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</si>
  <si>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</si>
  <si>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</si>
  <si>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</si>
  <si>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</si>
  <si>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</si>
  <si>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</si>
  <si>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</si>
  <si>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</si>
  <si>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</si>
  <si>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</si>
  <si>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</si>
  <si>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</si>
  <si>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</si>
  <si>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</si>
  <si>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</si>
  <si>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</si>
  <si>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</si>
  <si>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</si>
  <si>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</si>
  <si>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</si>
  <si>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</si>
  <si>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</si>
  <si>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</si>
  <si>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</si>
  <si>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</si>
  <si>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</si>
  <si>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</si>
  <si>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</si>
  <si>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</si>
  <si>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Total Quantity</t>
  </si>
  <si>
    <t>Total Cost</t>
  </si>
  <si>
    <t>Total Sales</t>
  </si>
  <si>
    <t xml:space="preserve">	UCCPM Price</t>
  </si>
  <si>
    <t>DI Cost with Load $</t>
  </si>
  <si>
    <t>JLA DI Price</t>
  </si>
  <si>
    <t>JLA DI MU%</t>
  </si>
  <si>
    <t>Load 3</t>
  </si>
  <si>
    <t>Load 3 %</t>
  </si>
  <si>
    <t>Load 3 $</t>
  </si>
  <si>
    <t>Load 2</t>
  </si>
  <si>
    <t>Load 2 %</t>
  </si>
  <si>
    <t>Load 2 $</t>
  </si>
  <si>
    <t>SHEET/SHEET SET</t>
  </si>
  <si>
    <t>Customer Item#</t>
  </si>
  <si>
    <t>Container #</t>
  </si>
  <si>
    <t>Material-Short</t>
  </si>
  <si>
    <t>6302.32.2040</t>
  </si>
  <si>
    <t>KING: 108x102/78x80+15/20x40"(2)</t>
  </si>
  <si>
    <t>QUEEN: 90x102/60x80+15/20x30"(2)</t>
  </si>
  <si>
    <t>100% rayon (from bamboo)</t>
    <phoneticPr fontId="9" type="noConversion"/>
  </si>
  <si>
    <t>4 piece set 210TC Solid Ryaon (from Bamboo) Sheet Set</t>
    <phoneticPr fontId="9" type="noConversion"/>
  </si>
  <si>
    <t>Taupe</t>
    <phoneticPr fontId="9" type="noConversion"/>
  </si>
  <si>
    <t>Gray</t>
    <phoneticPr fontId="9" type="noConversion"/>
  </si>
  <si>
    <t>White</t>
    <phoneticPr fontId="9" type="noConversion"/>
  </si>
  <si>
    <t>210TC solid rayon (from bamboo) sheets, self fabric bag with velcro closure</t>
    <phoneticPr fontId="9" type="noConversion"/>
  </si>
  <si>
    <t>100% rayon (from bamboo) Sheets</t>
    <phoneticPr fontId="9" type="noConversion"/>
  </si>
  <si>
    <t>100% rayon (from bamboo)</t>
    <phoneticPr fontId="9" type="noConversion"/>
  </si>
  <si>
    <t>White</t>
  </si>
  <si>
    <t>Green</t>
    <phoneticPr fontId="9" type="noConversion"/>
  </si>
  <si>
    <t>4061461121365</t>
  </si>
  <si>
    <t>4061461121389</t>
  </si>
  <si>
    <t>4061461121396</t>
  </si>
  <si>
    <t>4069365364345</t>
  </si>
  <si>
    <t>4061461121402</t>
  </si>
  <si>
    <t>4069365364536</t>
  </si>
  <si>
    <t>ALDI20-1732</t>
  </si>
  <si>
    <t>ALDI20-1733</t>
  </si>
  <si>
    <t>ALDI20-1734</t>
  </si>
  <si>
    <t>ALDI20-1735</t>
  </si>
  <si>
    <t>ALDI20-1736</t>
  </si>
  <si>
    <t>ALDI20-1737</t>
  </si>
  <si>
    <t>ALDI90-1738</t>
  </si>
  <si>
    <t>QUEEN: 90x102/60x80+15/20x30"(2)</t>
    <phoneticPr fontId="9" type="noConversion"/>
  </si>
  <si>
    <t>QUEEN: 90x102/60x80+15/20x30"(2)/KING: 108x102/78x80+15/20x40"(2)</t>
    <phoneticPr fontId="9" type="noConversion"/>
  </si>
  <si>
    <t>White/Gray/Taupe/Green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</si>
</sst>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"/>
    <numFmt numFmtId="183" formatCode="_([$$-409]* #,##0.00_);_([$$-409]* \(#,##0.00\);_([$$-409]* &quot;-&quot;??_);_(@_)"/>
    <numFmt numFmtId="187" formatCode="_ &quot;Rs.&quot;\ * #,##0.00_ ;_ &quot;Rs.&quot;\ * \-#,##0.00_ ;_ &quot;Rs.&quot;\ * &quot;-&quot;??_ ;_ @_ "/>
  </numFmts>
  <fonts count="1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color indexed="8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等线"/>
      <family val="2"/>
      <scheme val="minor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9" fontId="3" fillId="0" borderId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9" fontId="3" fillId="0" borderId="0"/>
    <xf numFmtId="0" fontId="3" fillId="0" borderId="0"/>
    <xf numFmtId="176" fontId="8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183" fontId="3" fillId="0" borderId="0"/>
    <xf numFmtId="183" fontId="3" fillId="0" borderId="0"/>
    <xf numFmtId="187" fontId="3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183" fontId="3" fillId="0" borderId="0"/>
    <xf numFmtId="183" fontId="3" fillId="0" borderId="0"/>
    <xf numFmtId="0" fontId="11" fillId="0" borderId="0"/>
  </cellStyleXfs>
  <cellXfs count="56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0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177" fontId="1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4" fillId="8" borderId="1" xfId="1" applyNumberFormat="1" applyFont="1" applyFill="1" applyBorder="1" applyAlignment="1">
      <alignment wrapText="1"/>
    </xf>
    <xf numFmtId="0" fontId="2" fillId="0" borderId="1" xfId="4" applyBorder="1" applyAlignment="1">
      <alignment horizontal="center"/>
    </xf>
    <xf numFmtId="0" fontId="2" fillId="0" borderId="1" xfId="4" applyBorder="1"/>
    <xf numFmtId="178" fontId="2" fillId="0" borderId="1" xfId="4" applyNumberFormat="1" applyBorder="1"/>
    <xf numFmtId="1" fontId="2" fillId="0" borderId="1" xfId="4" applyNumberFormat="1" applyBorder="1"/>
    <xf numFmtId="2" fontId="2" fillId="0" borderId="1" xfId="4" applyNumberFormat="1" applyBorder="1"/>
    <xf numFmtId="1" fontId="2" fillId="2" borderId="1" xfId="4" applyNumberFormat="1" applyFill="1" applyBorder="1"/>
    <xf numFmtId="3" fontId="2" fillId="0" borderId="1" xfId="4" applyNumberFormat="1" applyBorder="1"/>
    <xf numFmtId="177" fontId="2" fillId="2" borderId="1" xfId="4" applyNumberFormat="1" applyFill="1" applyBorder="1"/>
    <xf numFmtId="180" fontId="2" fillId="0" borderId="1" xfId="4" applyNumberFormat="1" applyBorder="1"/>
    <xf numFmtId="10" fontId="2" fillId="0" borderId="1" xfId="4" applyNumberFormat="1" applyBorder="1"/>
    <xf numFmtId="177" fontId="2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2" fillId="0" borderId="1" xfId="4" applyNumberFormat="1" applyBorder="1"/>
    <xf numFmtId="0" fontId="2" fillId="0" borderId="0" xfId="4"/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2" fontId="2" fillId="0" borderId="1" xfId="4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77" fontId="2" fillId="0" borderId="2" xfId="4" applyNumberFormat="1" applyBorder="1"/>
    <xf numFmtId="177" fontId="1" fillId="4" borderId="2" xfId="4" applyNumberFormat="1" applyFont="1" applyFill="1" applyBorder="1" applyAlignment="1">
      <alignment horizontal="center" wrapText="1"/>
    </xf>
    <xf numFmtId="177" fontId="4" fillId="0" borderId="1" xfId="1" applyNumberFormat="1" applyFont="1" applyBorder="1" applyAlignment="1">
      <alignment wrapText="1"/>
    </xf>
    <xf numFmtId="181" fontId="1" fillId="0" borderId="1" xfId="4" applyNumberFormat="1" applyFont="1" applyBorder="1" applyAlignment="1">
      <alignment horizontal="center" wrapText="1"/>
    </xf>
    <xf numFmtId="181" fontId="2" fillId="0" borderId="1" xfId="4" applyNumberFormat="1" applyBorder="1"/>
    <xf numFmtId="181" fontId="2" fillId="0" borderId="0" xfId="4" applyNumberFormat="1" applyAlignment="1">
      <alignment wrapText="1"/>
    </xf>
    <xf numFmtId="182" fontId="7" fillId="0" borderId="1" xfId="1" applyNumberFormat="1" applyFont="1" applyBorder="1" applyAlignment="1">
      <alignment wrapText="1"/>
    </xf>
    <xf numFmtId="182" fontId="2" fillId="2" borderId="1" xfId="4" applyNumberFormat="1" applyFill="1" applyBorder="1"/>
    <xf numFmtId="182" fontId="2" fillId="2" borderId="1" xfId="4" applyNumberFormat="1" applyFill="1" applyBorder="1" applyAlignment="1">
      <alignment wrapText="1"/>
    </xf>
    <xf numFmtId="182" fontId="2" fillId="0" borderId="0" xfId="4" applyNumberFormat="1" applyAlignment="1">
      <alignment wrapText="1"/>
    </xf>
    <xf numFmtId="0" fontId="5" fillId="9" borderId="3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0" fontId="12" fillId="9" borderId="3" xfId="0" quotePrefix="1" applyFont="1" applyFill="1" applyBorder="1" applyAlignment="1">
      <alignment vertical="center" wrapText="1"/>
    </xf>
  </cellXfs>
  <cellStyles count="20">
    <cellStyle name=" 1 2" xfId="10" xr:uid="{92189F71-1932-4C1F-ADE2-C017A8774668}"/>
    <cellStyle name="Currency 2" xfId="11" xr:uid="{7AA4964E-18DC-4D76-98C1-DD04A0387250}"/>
    <cellStyle name="Currency 2 2 2" xfId="8" xr:uid="{C2EF2C26-C451-44C1-B6BC-05E871A7681D}"/>
    <cellStyle name="Currency_JCP 75 grams MF sheet set 04072011 hellen" xfId="12" xr:uid="{900BBC5D-9CE9-415D-ADC4-B1CB88687A01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2010 NY-showroom sheet set for JCP 0330" xfId="13" xr:uid="{D0F4BF36-DAF2-4BE3-A212-1337F495C265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6" xr:uid="{33D35518-21D4-4936-A278-7F0027903518}"/>
    <cellStyle name="常规" xfId="0" builtinId="0"/>
    <cellStyle name="常规 2" xfId="14" xr:uid="{24328553-8F75-4A1F-98C8-2BF9E642168D}"/>
    <cellStyle name="常规 5" xfId="19" xr:uid="{F449193F-13A9-41C5-B375-E7C8E43561AD}"/>
    <cellStyle name="货币 2" xfId="15" xr:uid="{F8E7DCDC-B011-4A98-ABFF-BE1C266985CE}"/>
    <cellStyle name="样式 1" xfId="17" xr:uid="{6C688FBA-1A5B-4332-987F-A0CF83403C8D}"/>
    <cellStyle name="样式 1 2" xfId="2" xr:uid="{DC9B73B6-A1E9-48DB-83A0-64D6E1D16DDF}"/>
    <cellStyle name="样式 1 2 2" xfId="18" xr:uid="{CCCAFC64-5FC0-4A01-89B0-A4FAD967D196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D8"/>
  <sheetViews>
    <sheetView tabSelected="1" zoomScale="99" zoomScaleNormal="99" workbookViewId="0">
      <selection activeCell="H19" sqref="H19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9.85546875" style="2" customWidth="1"/>
    <col min="5" max="5" width="11.5703125" style="2" customWidth="1"/>
    <col min="6" max="6" width="7.85546875" style="2" customWidth="1"/>
    <col min="7" max="7" width="15.5703125" style="2" customWidth="1"/>
    <col min="8" max="8" width="9.140625" style="2" customWidth="1"/>
    <col min="9" max="9" width="65.140625" style="2" customWidth="1"/>
    <col min="10" max="10" width="32.7109375" style="2" customWidth="1"/>
    <col min="11" max="11" width="24.140625" style="2" customWidth="1"/>
    <col min="12" max="12" width="8.42578125" style="2" customWidth="1"/>
    <col min="13" max="13" width="32.85546875" style="2" customWidth="1"/>
    <col min="14" max="14" width="14.7109375" style="2" customWidth="1"/>
    <col min="15" max="15" width="15.28515625" style="2" customWidth="1"/>
    <col min="16" max="16" width="19.5703125" style="2" customWidth="1"/>
    <col min="17" max="18" width="8.85546875" style="2" customWidth="1"/>
    <col min="19" max="20" width="8.5703125" style="4" customWidth="1"/>
    <col min="21" max="21" width="9.42578125" style="2" customWidth="1"/>
    <col min="22" max="22" width="8.140625" style="48" customWidth="1"/>
    <col min="23" max="23" width="8.7109375" style="48" customWidth="1"/>
    <col min="24" max="24" width="7.140625" style="48" customWidth="1"/>
    <col min="25" max="25" width="9" style="41" customWidth="1"/>
    <col min="26" max="26" width="6.28515625" style="42" customWidth="1"/>
    <col min="27" max="27" width="10" style="52" customWidth="1"/>
    <col min="28" max="28" width="10" style="41" customWidth="1"/>
    <col min="29" max="29" width="9.85546875" style="42" customWidth="1"/>
    <col min="30" max="30" width="7.85546875" style="2" customWidth="1"/>
    <col min="31" max="31" width="8.85546875" style="4" customWidth="1"/>
    <col min="32" max="32" width="13.28515625" style="2" customWidth="1"/>
    <col min="33" max="33" width="8.42578125" style="3" customWidth="1"/>
    <col min="34" max="34" width="9" style="4" customWidth="1"/>
    <col min="35" max="35" width="8.42578125" style="4" customWidth="1"/>
    <col min="36" max="36" width="7.85546875" style="3" customWidth="1"/>
    <col min="37" max="37" width="8.28515625" style="4" customWidth="1"/>
    <col min="38" max="38" width="11.5703125" style="3" customWidth="1"/>
    <col min="39" max="39" width="10.85546875" style="4" customWidth="1"/>
    <col min="40" max="40" width="8.140625" style="3" customWidth="1"/>
    <col min="41" max="41" width="9.28515625" style="4" customWidth="1"/>
    <col min="42" max="42" width="8.140625" style="3" customWidth="1"/>
    <col min="43" max="44" width="9.28515625" style="4" customWidth="1"/>
    <col min="45" max="45" width="11.5703125" style="3" customWidth="1"/>
    <col min="46" max="46" width="10.85546875" style="4" customWidth="1"/>
    <col min="47" max="47" width="7.85546875" style="4" customWidth="1"/>
    <col min="48" max="48" width="8.140625" style="3" customWidth="1"/>
    <col min="49" max="49" width="9.28515625" style="4" customWidth="1"/>
    <col min="50" max="50" width="7.85546875" style="4" customWidth="1"/>
    <col min="51" max="51" width="9.5703125" style="4" customWidth="1"/>
    <col min="52" max="52" width="11.85546875" style="4" customWidth="1"/>
    <col min="53" max="53" width="12.140625" style="4" customWidth="1"/>
    <col min="54" max="54" width="9.140625" style="2"/>
    <col min="55" max="55" width="11.5703125" style="4" customWidth="1"/>
    <col min="56" max="56" width="15" style="4" customWidth="1"/>
    <col min="57" max="16384" width="9.140625" style="2"/>
  </cols>
  <sheetData>
    <row r="1" spans="1:56" ht="68.099999999999994" customHeight="1" x14ac:dyDescent="0.25">
      <c r="A1" s="6" t="s">
        <v>7</v>
      </c>
      <c r="B1" s="6" t="s">
        <v>8</v>
      </c>
      <c r="C1" s="7" t="s">
        <v>9</v>
      </c>
      <c r="D1" s="7" t="s">
        <v>59</v>
      </c>
      <c r="E1" s="8" t="s">
        <v>0</v>
      </c>
      <c r="F1" s="8" t="s">
        <v>2</v>
      </c>
      <c r="G1" s="9" t="s">
        <v>10</v>
      </c>
      <c r="H1" s="7" t="s">
        <v>11</v>
      </c>
      <c r="I1" s="10" t="s">
        <v>12</v>
      </c>
      <c r="J1" s="10" t="s">
        <v>13</v>
      </c>
      <c r="K1" s="10" t="s">
        <v>14</v>
      </c>
      <c r="L1" s="10" t="s">
        <v>60</v>
      </c>
      <c r="M1" s="10" t="s">
        <v>15</v>
      </c>
      <c r="N1" s="10" t="s">
        <v>16</v>
      </c>
      <c r="O1" s="7" t="s">
        <v>17</v>
      </c>
      <c r="P1" s="7" t="s">
        <v>18</v>
      </c>
      <c r="Q1" s="7" t="s">
        <v>58</v>
      </c>
      <c r="R1" s="10" t="s">
        <v>19</v>
      </c>
      <c r="S1" s="44" t="s">
        <v>47</v>
      </c>
      <c r="T1" s="11" t="s">
        <v>20</v>
      </c>
      <c r="U1" s="12" t="s">
        <v>1</v>
      </c>
      <c r="V1" s="46" t="s">
        <v>21</v>
      </c>
      <c r="W1" s="46" t="s">
        <v>22</v>
      </c>
      <c r="X1" s="46" t="s">
        <v>23</v>
      </c>
      <c r="Y1" s="13" t="s">
        <v>24</v>
      </c>
      <c r="Z1" s="14" t="s">
        <v>25</v>
      </c>
      <c r="AA1" s="49" t="s">
        <v>26</v>
      </c>
      <c r="AB1" s="15" t="s">
        <v>27</v>
      </c>
      <c r="AC1" s="16" t="s">
        <v>28</v>
      </c>
      <c r="AD1" s="6" t="s">
        <v>29</v>
      </c>
      <c r="AE1" s="17" t="s">
        <v>30</v>
      </c>
      <c r="AF1" s="6" t="s">
        <v>31</v>
      </c>
      <c r="AG1" s="18" t="s">
        <v>32</v>
      </c>
      <c r="AH1" s="19" t="s">
        <v>33</v>
      </c>
      <c r="AI1" s="17" t="s">
        <v>34</v>
      </c>
      <c r="AJ1" s="18" t="s">
        <v>35</v>
      </c>
      <c r="AK1" s="17" t="s">
        <v>36</v>
      </c>
      <c r="AL1" s="18" t="s">
        <v>37</v>
      </c>
      <c r="AM1" s="17" t="s">
        <v>38</v>
      </c>
      <c r="AN1" s="18" t="s">
        <v>39</v>
      </c>
      <c r="AO1" s="17" t="s">
        <v>40</v>
      </c>
      <c r="AP1" s="18" t="s">
        <v>41</v>
      </c>
      <c r="AQ1" s="17" t="s">
        <v>42</v>
      </c>
      <c r="AR1" s="45" t="s">
        <v>54</v>
      </c>
      <c r="AS1" s="18" t="s">
        <v>55</v>
      </c>
      <c r="AT1" s="17" t="s">
        <v>56</v>
      </c>
      <c r="AU1" s="45" t="s">
        <v>51</v>
      </c>
      <c r="AV1" s="18" t="s">
        <v>52</v>
      </c>
      <c r="AW1" s="17" t="s">
        <v>53</v>
      </c>
      <c r="AX1" s="17" t="s">
        <v>43</v>
      </c>
      <c r="AY1" s="20" t="s">
        <v>48</v>
      </c>
      <c r="AZ1" s="21" t="s">
        <v>50</v>
      </c>
      <c r="BA1" s="22" t="s">
        <v>49</v>
      </c>
      <c r="BB1" s="6" t="s">
        <v>44</v>
      </c>
      <c r="BC1" s="17" t="s">
        <v>45</v>
      </c>
      <c r="BD1" s="17" t="s">
        <v>46</v>
      </c>
    </row>
    <row r="2" spans="1:56" s="36" customFormat="1" ht="25.5" customHeight="1" x14ac:dyDescent="0.25">
      <c r="A2" s="23">
        <v>1</v>
      </c>
      <c r="B2" s="24"/>
      <c r="C2" s="24"/>
      <c r="D2" s="24"/>
      <c r="E2" s="24" t="s">
        <v>3</v>
      </c>
      <c r="F2" s="24"/>
      <c r="G2" s="24" t="s">
        <v>57</v>
      </c>
      <c r="H2" s="25" t="s">
        <v>65</v>
      </c>
      <c r="I2" s="24" t="s">
        <v>69</v>
      </c>
      <c r="J2" s="24" t="s">
        <v>70</v>
      </c>
      <c r="K2" s="23" t="s">
        <v>71</v>
      </c>
      <c r="L2" s="23" t="s">
        <v>64</v>
      </c>
      <c r="M2" s="24" t="s">
        <v>63</v>
      </c>
      <c r="N2" s="24" t="s">
        <v>72</v>
      </c>
      <c r="O2" s="53" t="s">
        <v>80</v>
      </c>
      <c r="P2" s="55" t="s">
        <v>74</v>
      </c>
      <c r="Q2" s="24">
        <v>714036</v>
      </c>
      <c r="R2" s="24" t="s">
        <v>5</v>
      </c>
      <c r="S2" s="43"/>
      <c r="T2" s="43">
        <v>13.05</v>
      </c>
      <c r="U2" s="24" t="s">
        <v>4</v>
      </c>
      <c r="V2" s="47">
        <v>46</v>
      </c>
      <c r="W2" s="47">
        <v>39</v>
      </c>
      <c r="X2" s="47">
        <v>25</v>
      </c>
      <c r="Y2" s="27"/>
      <c r="Z2" s="26">
        <v>6</v>
      </c>
      <c r="AA2" s="50">
        <f>IF(V2="","",V2*W2*X2/1000000)</f>
        <v>4.4999999999999998E-2</v>
      </c>
      <c r="AB2" s="27">
        <v>56</v>
      </c>
      <c r="AC2" s="28">
        <v>8100</v>
      </c>
      <c r="AD2" s="29">
        <v>3500</v>
      </c>
      <c r="AE2" s="30">
        <f>IF(ISERROR(AD2/AC2),"",AD2/AC2)</f>
        <v>0.43</v>
      </c>
      <c r="AF2" s="24" t="s">
        <v>61</v>
      </c>
      <c r="AG2" s="31">
        <v>0.41399999999999998</v>
      </c>
      <c r="AH2" s="30">
        <f t="shared" ref="AH2:AH7" si="0">IF(ISERROR(T2*AG2),"",T2*AG2)</f>
        <v>5.4</v>
      </c>
      <c r="AI2" s="30">
        <f t="shared" ref="AI2:AI7" si="1">IF(ISERROR(T2+AE2+AH2),"",T2+AE2+AH2)</f>
        <v>18.88</v>
      </c>
      <c r="AJ2" s="32">
        <v>0</v>
      </c>
      <c r="AK2" s="30">
        <f t="shared" ref="AK2:AK5" si="2">IF(ISERROR(BA2*AJ2),"",BA2*AJ2)</f>
        <v>0</v>
      </c>
      <c r="AL2" s="32">
        <v>0</v>
      </c>
      <c r="AM2" s="30">
        <f t="shared" ref="AM2:AM5" si="3">IF(ISERROR(BA2*AL2),"",BA2*AL2)</f>
        <v>0</v>
      </c>
      <c r="AN2" s="32">
        <v>0</v>
      </c>
      <c r="AO2" s="30">
        <f>IF(ISERROR(BA2*AN2),"",BA2*AN2)</f>
        <v>0</v>
      </c>
      <c r="AP2" s="32">
        <v>0</v>
      </c>
      <c r="AQ2" s="30">
        <f t="shared" ref="AQ2:AQ5" si="4">IF(ISERROR(T2*AP2),"",T2*AP2)</f>
        <v>0</v>
      </c>
      <c r="AR2" s="35"/>
      <c r="AS2" s="32">
        <v>0</v>
      </c>
      <c r="AT2" s="30">
        <f>IF(ISERROR(BA2*AS2),"",BA2*AS2)</f>
        <v>0</v>
      </c>
      <c r="AU2" s="35"/>
      <c r="AV2" s="32">
        <v>0</v>
      </c>
      <c r="AW2" s="30">
        <f>IF(ISERROR(BA2*AV2),"",BA2*AV2)</f>
        <v>0</v>
      </c>
      <c r="AX2" s="30">
        <f>IF(ISERROR(AK2+AM2+AO2+AQ2),"",AK2+AM2+AO2+AQ2)</f>
        <v>0</v>
      </c>
      <c r="AY2" s="30">
        <f>IF(ISERROR(T2+AX2),"",T2+AX2)</f>
        <v>13.05</v>
      </c>
      <c r="AZ2" s="34">
        <f t="shared" ref="AZ2:AZ7" si="5">IF(ISERROR((BA2-AY2)/BA2),"",(BA2-AY2)/BA2)</f>
        <v>9.69E-2</v>
      </c>
      <c r="BA2" s="35">
        <v>14.45</v>
      </c>
      <c r="BB2" s="26">
        <v>4828</v>
      </c>
      <c r="BC2" s="30">
        <f>IF(ISERROR(AY2*BB2),"",AY2*BB2)</f>
        <v>63005.4</v>
      </c>
      <c r="BD2" s="30">
        <f>IF(ISERROR(BA2*BB2),"",BA2*BB2)</f>
        <v>69764.600000000006</v>
      </c>
    </row>
    <row r="3" spans="1:56" s="36" customFormat="1" ht="25.5" x14ac:dyDescent="0.25">
      <c r="A3" s="23">
        <v>2</v>
      </c>
      <c r="B3" s="24"/>
      <c r="C3" s="24"/>
      <c r="D3" s="24"/>
      <c r="E3" s="24" t="s">
        <v>3</v>
      </c>
      <c r="F3" s="24"/>
      <c r="G3" s="24" t="s">
        <v>57</v>
      </c>
      <c r="H3" s="25" t="s">
        <v>65</v>
      </c>
      <c r="I3" s="24" t="s">
        <v>69</v>
      </c>
      <c r="J3" s="24" t="s">
        <v>70</v>
      </c>
      <c r="K3" s="23" t="s">
        <v>71</v>
      </c>
      <c r="L3" s="23" t="s">
        <v>64</v>
      </c>
      <c r="M3" s="24" t="s">
        <v>62</v>
      </c>
      <c r="N3" s="24" t="s">
        <v>68</v>
      </c>
      <c r="O3" s="54" t="s">
        <v>84</v>
      </c>
      <c r="P3" s="55" t="s">
        <v>78</v>
      </c>
      <c r="Q3" s="24">
        <v>714036</v>
      </c>
      <c r="R3" s="24" t="s">
        <v>5</v>
      </c>
      <c r="S3" s="43"/>
      <c r="T3" s="43">
        <v>15.35</v>
      </c>
      <c r="U3" s="24" t="s">
        <v>4</v>
      </c>
      <c r="V3" s="47">
        <v>46</v>
      </c>
      <c r="W3" s="47">
        <v>39</v>
      </c>
      <c r="X3" s="47">
        <v>25</v>
      </c>
      <c r="Y3" s="27"/>
      <c r="Z3" s="26">
        <v>6</v>
      </c>
      <c r="AA3" s="50">
        <f t="shared" ref="AA3:AA7" si="6">IF(V3="","",V3*W3*X3/1000000)</f>
        <v>4.4999999999999998E-2</v>
      </c>
      <c r="AB3" s="27">
        <v>56</v>
      </c>
      <c r="AC3" s="28">
        <v>8100</v>
      </c>
      <c r="AD3" s="29">
        <v>3500</v>
      </c>
      <c r="AE3" s="30">
        <f t="shared" ref="AE3:AE7" si="7">IF(ISERROR(AD3/AC3),"",AD3/AC3)</f>
        <v>0.43</v>
      </c>
      <c r="AF3" s="24" t="s">
        <v>61</v>
      </c>
      <c r="AG3" s="31">
        <v>0.41399999999999998</v>
      </c>
      <c r="AH3" s="30">
        <f t="shared" si="0"/>
        <v>6.35</v>
      </c>
      <c r="AI3" s="30">
        <f t="shared" si="1"/>
        <v>22.13</v>
      </c>
      <c r="AJ3" s="32">
        <v>0</v>
      </c>
      <c r="AK3" s="30">
        <f t="shared" si="2"/>
        <v>0</v>
      </c>
      <c r="AL3" s="32">
        <v>0</v>
      </c>
      <c r="AM3" s="30">
        <f t="shared" si="3"/>
        <v>0</v>
      </c>
      <c r="AN3" s="32">
        <v>0</v>
      </c>
      <c r="AO3" s="30">
        <f t="shared" ref="AO3:AO5" si="8">IF(ISERROR(BA3*AN3),"",BA3*AN3)</f>
        <v>0</v>
      </c>
      <c r="AP3" s="32">
        <v>0</v>
      </c>
      <c r="AQ3" s="30">
        <f t="shared" si="4"/>
        <v>0</v>
      </c>
      <c r="AR3" s="35"/>
      <c r="AS3" s="32">
        <v>0</v>
      </c>
      <c r="AT3" s="30">
        <f t="shared" ref="AT3:AT7" si="9">IF(ISERROR(BA3*AS3),"",BA3*AS3)</f>
        <v>0</v>
      </c>
      <c r="AU3" s="35"/>
      <c r="AV3" s="32">
        <v>0</v>
      </c>
      <c r="AW3" s="30">
        <f t="shared" ref="AW3:AW7" si="10">IF(ISERROR(BA3*AV3),"",BA3*AV3)</f>
        <v>0</v>
      </c>
      <c r="AX3" s="30">
        <f t="shared" ref="AX3:AX7" si="11">IF(ISERROR(AK3+AM3+AO3+AQ3),"",AK3+AM3+AO3+AQ3)</f>
        <v>0</v>
      </c>
      <c r="AY3" s="30">
        <f t="shared" ref="AY3:AY7" si="12">IF(ISERROR(T3+AX3),"",T3+AX3)</f>
        <v>15.35</v>
      </c>
      <c r="AZ3" s="34">
        <f t="shared" si="5"/>
        <v>0.105</v>
      </c>
      <c r="BA3" s="35">
        <v>17.149999999999999</v>
      </c>
      <c r="BB3" s="26">
        <v>4828</v>
      </c>
      <c r="BC3" s="30">
        <f t="shared" ref="BC3:BC7" si="13">IF(ISERROR(AY3*BB3),"",AY3*BB3)</f>
        <v>74109.8</v>
      </c>
      <c r="BD3" s="30">
        <f t="shared" ref="BD3:BD7" si="14">IF(ISERROR(BA3*BB3),"",BA3*BB3)</f>
        <v>82800.2</v>
      </c>
    </row>
    <row r="4" spans="1:56" s="36" customFormat="1" ht="25.5" x14ac:dyDescent="0.25">
      <c r="A4" s="23">
        <v>3</v>
      </c>
      <c r="B4" s="24"/>
      <c r="C4" s="24"/>
      <c r="D4" s="24"/>
      <c r="E4" s="24" t="s">
        <v>3</v>
      </c>
      <c r="F4" s="24"/>
      <c r="G4" s="24" t="s">
        <v>57</v>
      </c>
      <c r="H4" s="25" t="s">
        <v>65</v>
      </c>
      <c r="I4" s="24" t="s">
        <v>69</v>
      </c>
      <c r="J4" s="24" t="s">
        <v>70</v>
      </c>
      <c r="K4" s="23" t="s">
        <v>71</v>
      </c>
      <c r="L4" s="23" t="s">
        <v>64</v>
      </c>
      <c r="M4" s="24" t="s">
        <v>63</v>
      </c>
      <c r="N4" s="24" t="s">
        <v>67</v>
      </c>
      <c r="O4" s="53" t="s">
        <v>81</v>
      </c>
      <c r="P4" s="55" t="s">
        <v>75</v>
      </c>
      <c r="Q4" s="24">
        <v>714036</v>
      </c>
      <c r="R4" s="24" t="s">
        <v>5</v>
      </c>
      <c r="S4" s="43"/>
      <c r="T4" s="43">
        <v>13.05</v>
      </c>
      <c r="U4" s="24" t="s">
        <v>4</v>
      </c>
      <c r="V4" s="47">
        <v>46</v>
      </c>
      <c r="W4" s="47">
        <v>39</v>
      </c>
      <c r="X4" s="47">
        <v>25</v>
      </c>
      <c r="Y4" s="27"/>
      <c r="Z4" s="26">
        <v>6</v>
      </c>
      <c r="AA4" s="50">
        <f t="shared" si="6"/>
        <v>4.4999999999999998E-2</v>
      </c>
      <c r="AB4" s="27">
        <v>56</v>
      </c>
      <c r="AC4" s="28">
        <v>8100</v>
      </c>
      <c r="AD4" s="29">
        <v>3500</v>
      </c>
      <c r="AE4" s="30">
        <f t="shared" si="7"/>
        <v>0.43</v>
      </c>
      <c r="AF4" s="24" t="s">
        <v>61</v>
      </c>
      <c r="AG4" s="31">
        <v>0.41399999999999998</v>
      </c>
      <c r="AH4" s="30">
        <f t="shared" si="0"/>
        <v>5.4</v>
      </c>
      <c r="AI4" s="30">
        <f t="shared" si="1"/>
        <v>18.88</v>
      </c>
      <c r="AJ4" s="32">
        <v>0</v>
      </c>
      <c r="AK4" s="30">
        <f t="shared" si="2"/>
        <v>0</v>
      </c>
      <c r="AL4" s="32">
        <v>0</v>
      </c>
      <c r="AM4" s="30">
        <f t="shared" si="3"/>
        <v>0</v>
      </c>
      <c r="AN4" s="32">
        <v>0</v>
      </c>
      <c r="AO4" s="30">
        <f t="shared" si="8"/>
        <v>0</v>
      </c>
      <c r="AP4" s="32">
        <v>0</v>
      </c>
      <c r="AQ4" s="30">
        <f t="shared" si="4"/>
        <v>0</v>
      </c>
      <c r="AR4" s="35"/>
      <c r="AS4" s="32">
        <v>0</v>
      </c>
      <c r="AT4" s="30">
        <f t="shared" si="9"/>
        <v>0</v>
      </c>
      <c r="AU4" s="35"/>
      <c r="AV4" s="32">
        <v>0</v>
      </c>
      <c r="AW4" s="30">
        <f t="shared" si="10"/>
        <v>0</v>
      </c>
      <c r="AX4" s="30">
        <f t="shared" si="11"/>
        <v>0</v>
      </c>
      <c r="AY4" s="30">
        <f t="shared" si="12"/>
        <v>13.05</v>
      </c>
      <c r="AZ4" s="34">
        <f t="shared" si="5"/>
        <v>9.69E-2</v>
      </c>
      <c r="BA4" s="35">
        <v>14.45</v>
      </c>
      <c r="BB4" s="26">
        <v>4828</v>
      </c>
      <c r="BC4" s="30">
        <f t="shared" si="13"/>
        <v>63005.4</v>
      </c>
      <c r="BD4" s="30">
        <f t="shared" si="14"/>
        <v>69764.600000000006</v>
      </c>
    </row>
    <row r="5" spans="1:56" s="36" customFormat="1" ht="25.5" x14ac:dyDescent="0.25">
      <c r="A5" s="23">
        <v>5</v>
      </c>
      <c r="B5" s="24"/>
      <c r="C5" s="24"/>
      <c r="D5" s="24"/>
      <c r="E5" s="24" t="s">
        <v>3</v>
      </c>
      <c r="F5" s="24"/>
      <c r="G5" s="24" t="s">
        <v>57</v>
      </c>
      <c r="H5" s="25" t="s">
        <v>65</v>
      </c>
      <c r="I5" s="24" t="s">
        <v>69</v>
      </c>
      <c r="J5" s="24" t="s">
        <v>70</v>
      </c>
      <c r="K5" s="23" t="s">
        <v>71</v>
      </c>
      <c r="L5" s="23" t="s">
        <v>64</v>
      </c>
      <c r="M5" s="24" t="s">
        <v>87</v>
      </c>
      <c r="N5" s="24" t="s">
        <v>66</v>
      </c>
      <c r="O5" s="53" t="s">
        <v>82</v>
      </c>
      <c r="P5" s="55" t="s">
        <v>76</v>
      </c>
      <c r="Q5" s="24">
        <v>714036</v>
      </c>
      <c r="R5" s="24" t="s">
        <v>5</v>
      </c>
      <c r="S5" s="43"/>
      <c r="T5" s="43">
        <v>13.05</v>
      </c>
      <c r="U5" s="24" t="s">
        <v>4</v>
      </c>
      <c r="V5" s="47">
        <v>46</v>
      </c>
      <c r="W5" s="47">
        <v>39</v>
      </c>
      <c r="X5" s="47">
        <v>25</v>
      </c>
      <c r="Y5" s="27"/>
      <c r="Z5" s="26">
        <v>6</v>
      </c>
      <c r="AA5" s="50">
        <f t="shared" si="6"/>
        <v>4.4999999999999998E-2</v>
      </c>
      <c r="AB5" s="27">
        <v>56</v>
      </c>
      <c r="AC5" s="28">
        <v>8100</v>
      </c>
      <c r="AD5" s="29">
        <v>3500</v>
      </c>
      <c r="AE5" s="30">
        <f t="shared" si="7"/>
        <v>0.43</v>
      </c>
      <c r="AF5" s="24" t="s">
        <v>61</v>
      </c>
      <c r="AG5" s="31">
        <v>0.41399999999999998</v>
      </c>
      <c r="AH5" s="30">
        <f t="shared" si="0"/>
        <v>5.4</v>
      </c>
      <c r="AI5" s="30">
        <f t="shared" si="1"/>
        <v>18.88</v>
      </c>
      <c r="AJ5" s="32">
        <v>0</v>
      </c>
      <c r="AK5" s="30">
        <f t="shared" si="2"/>
        <v>0</v>
      </c>
      <c r="AL5" s="32">
        <v>0</v>
      </c>
      <c r="AM5" s="30">
        <f t="shared" si="3"/>
        <v>0</v>
      </c>
      <c r="AN5" s="32">
        <v>0</v>
      </c>
      <c r="AO5" s="30">
        <f t="shared" si="8"/>
        <v>0</v>
      </c>
      <c r="AP5" s="32">
        <v>0</v>
      </c>
      <c r="AQ5" s="30">
        <f t="shared" si="4"/>
        <v>0</v>
      </c>
      <c r="AR5" s="35"/>
      <c r="AS5" s="32">
        <v>0</v>
      </c>
      <c r="AT5" s="30">
        <f t="shared" si="9"/>
        <v>0</v>
      </c>
      <c r="AU5" s="35"/>
      <c r="AV5" s="32">
        <v>0</v>
      </c>
      <c r="AW5" s="30">
        <f t="shared" si="10"/>
        <v>0</v>
      </c>
      <c r="AX5" s="30">
        <f t="shared" si="11"/>
        <v>0</v>
      </c>
      <c r="AY5" s="30">
        <f t="shared" si="12"/>
        <v>13.05</v>
      </c>
      <c r="AZ5" s="34">
        <f t="shared" si="5"/>
        <v>9.69E-2</v>
      </c>
      <c r="BA5" s="35">
        <v>14.45</v>
      </c>
      <c r="BB5" s="26">
        <v>4829</v>
      </c>
      <c r="BC5" s="30">
        <f t="shared" si="13"/>
        <v>63018.45</v>
      </c>
      <c r="BD5" s="30">
        <f t="shared" si="14"/>
        <v>69779.05</v>
      </c>
    </row>
    <row r="6" spans="1:56" ht="15" customHeight="1" x14ac:dyDescent="0.25">
      <c r="A6" s="37">
        <v>7</v>
      </c>
      <c r="B6" s="38"/>
      <c r="C6" s="38"/>
      <c r="D6" s="38"/>
      <c r="E6" s="24" t="s">
        <v>3</v>
      </c>
      <c r="F6" s="24"/>
      <c r="G6" s="24" t="s">
        <v>57</v>
      </c>
      <c r="H6" s="25" t="s">
        <v>65</v>
      </c>
      <c r="I6" s="24" t="s">
        <v>69</v>
      </c>
      <c r="J6" s="24" t="s">
        <v>70</v>
      </c>
      <c r="K6" s="23" t="s">
        <v>71</v>
      </c>
      <c r="L6" s="23" t="s">
        <v>64</v>
      </c>
      <c r="M6" s="24" t="s">
        <v>63</v>
      </c>
      <c r="N6" s="24" t="s">
        <v>73</v>
      </c>
      <c r="O6" s="54" t="s">
        <v>83</v>
      </c>
      <c r="P6" s="55" t="s">
        <v>77</v>
      </c>
      <c r="Q6" s="24">
        <v>714036</v>
      </c>
      <c r="R6" s="24" t="s">
        <v>5</v>
      </c>
      <c r="S6" s="43"/>
      <c r="T6" s="43">
        <v>13.05</v>
      </c>
      <c r="U6" s="24" t="s">
        <v>4</v>
      </c>
      <c r="V6" s="47">
        <v>46</v>
      </c>
      <c r="W6" s="47">
        <v>39</v>
      </c>
      <c r="X6" s="47">
        <v>25</v>
      </c>
      <c r="Y6" s="39"/>
      <c r="Z6" s="26">
        <v>6</v>
      </c>
      <c r="AA6" s="51">
        <f t="shared" si="6"/>
        <v>4.4999999999999998E-2</v>
      </c>
      <c r="AB6" s="27">
        <v>56</v>
      </c>
      <c r="AC6" s="28">
        <v>8100</v>
      </c>
      <c r="AD6" s="29">
        <v>3500</v>
      </c>
      <c r="AE6" s="33">
        <f t="shared" si="7"/>
        <v>0.43</v>
      </c>
      <c r="AF6" s="24" t="s">
        <v>61</v>
      </c>
      <c r="AG6" s="31">
        <v>0.41399999999999998</v>
      </c>
      <c r="AH6" s="30">
        <f t="shared" si="0"/>
        <v>5.4</v>
      </c>
      <c r="AI6" s="30">
        <f t="shared" si="1"/>
        <v>18.88</v>
      </c>
      <c r="AJ6" s="32">
        <v>0</v>
      </c>
      <c r="AK6" s="30">
        <f t="shared" ref="AK6:AK7" si="15">IF(ISERROR(BA6*AJ6),"",BA6*AJ6)</f>
        <v>0</v>
      </c>
      <c r="AL6" s="32">
        <v>0</v>
      </c>
      <c r="AM6" s="30">
        <f t="shared" ref="AM6:AM7" si="16">IF(ISERROR(BA6*AL6),"",BA6*AL6)</f>
        <v>0</v>
      </c>
      <c r="AN6" s="32">
        <v>0</v>
      </c>
      <c r="AO6" s="30">
        <f t="shared" ref="AO6:AO7" si="17">IF(ISERROR(BA6*AN6),"",BA6*AN6)</f>
        <v>0</v>
      </c>
      <c r="AP6" s="32">
        <v>0</v>
      </c>
      <c r="AQ6" s="30">
        <f t="shared" ref="AQ6:AQ7" si="18">IF(ISERROR(T6*AP6),"",T6*AP6)</f>
        <v>0</v>
      </c>
      <c r="AR6" s="35"/>
      <c r="AS6" s="32">
        <v>0</v>
      </c>
      <c r="AT6" s="30">
        <f t="shared" si="9"/>
        <v>0</v>
      </c>
      <c r="AU6" s="5"/>
      <c r="AV6" s="32">
        <v>0</v>
      </c>
      <c r="AW6" s="30">
        <f t="shared" si="10"/>
        <v>0</v>
      </c>
      <c r="AX6" s="30">
        <f t="shared" si="11"/>
        <v>0</v>
      </c>
      <c r="AY6" s="30">
        <f t="shared" si="12"/>
        <v>13.05</v>
      </c>
      <c r="AZ6" s="40">
        <f t="shared" si="5"/>
        <v>9.69E-2</v>
      </c>
      <c r="BA6" s="35">
        <v>14.45</v>
      </c>
      <c r="BB6" s="26">
        <v>4829</v>
      </c>
      <c r="BC6" s="30">
        <f t="shared" si="13"/>
        <v>63018.45</v>
      </c>
      <c r="BD6" s="30">
        <f t="shared" si="14"/>
        <v>69779.05</v>
      </c>
    </row>
    <row r="7" spans="1:56" ht="15" customHeight="1" x14ac:dyDescent="0.25">
      <c r="A7" s="37">
        <v>8</v>
      </c>
      <c r="B7" s="38"/>
      <c r="C7" s="38"/>
      <c r="D7" s="38"/>
      <c r="E7" s="24" t="s">
        <v>3</v>
      </c>
      <c r="F7" s="24"/>
      <c r="G7" s="24" t="s">
        <v>57</v>
      </c>
      <c r="H7" s="25" t="s">
        <v>65</v>
      </c>
      <c r="I7" s="24" t="s">
        <v>69</v>
      </c>
      <c r="J7" s="24" t="s">
        <v>70</v>
      </c>
      <c r="K7" s="23" t="s">
        <v>71</v>
      </c>
      <c r="L7" s="23" t="s">
        <v>64</v>
      </c>
      <c r="M7" s="24" t="s">
        <v>62</v>
      </c>
      <c r="N7" s="24" t="s">
        <v>73</v>
      </c>
      <c r="O7" s="54" t="s">
        <v>85</v>
      </c>
      <c r="P7" s="55" t="s">
        <v>79</v>
      </c>
      <c r="Q7" s="24">
        <v>714036</v>
      </c>
      <c r="R7" s="24" t="s">
        <v>5</v>
      </c>
      <c r="S7" s="43"/>
      <c r="T7" s="43">
        <v>15.35</v>
      </c>
      <c r="U7" s="24" t="s">
        <v>4</v>
      </c>
      <c r="V7" s="47">
        <v>46</v>
      </c>
      <c r="W7" s="47">
        <v>39</v>
      </c>
      <c r="X7" s="47">
        <v>25</v>
      </c>
      <c r="Y7" s="39"/>
      <c r="Z7" s="26">
        <v>6</v>
      </c>
      <c r="AA7" s="51">
        <f t="shared" si="6"/>
        <v>4.4999999999999998E-2</v>
      </c>
      <c r="AB7" s="27">
        <v>56</v>
      </c>
      <c r="AC7" s="28">
        <v>8100</v>
      </c>
      <c r="AD7" s="29">
        <v>3500</v>
      </c>
      <c r="AE7" s="33">
        <f t="shared" si="7"/>
        <v>0.43</v>
      </c>
      <c r="AF7" s="24" t="s">
        <v>61</v>
      </c>
      <c r="AG7" s="31">
        <v>0.41399999999999998</v>
      </c>
      <c r="AH7" s="30">
        <f t="shared" si="0"/>
        <v>6.35</v>
      </c>
      <c r="AI7" s="30">
        <f t="shared" si="1"/>
        <v>22.13</v>
      </c>
      <c r="AJ7" s="32">
        <v>0</v>
      </c>
      <c r="AK7" s="30">
        <f t="shared" si="15"/>
        <v>0</v>
      </c>
      <c r="AL7" s="32">
        <v>0</v>
      </c>
      <c r="AM7" s="30">
        <f t="shared" si="16"/>
        <v>0</v>
      </c>
      <c r="AN7" s="32">
        <v>0</v>
      </c>
      <c r="AO7" s="30">
        <f t="shared" si="17"/>
        <v>0</v>
      </c>
      <c r="AP7" s="32">
        <v>0</v>
      </c>
      <c r="AQ7" s="30">
        <f t="shared" si="18"/>
        <v>0</v>
      </c>
      <c r="AR7" s="35"/>
      <c r="AS7" s="32">
        <v>0</v>
      </c>
      <c r="AT7" s="30">
        <f t="shared" si="9"/>
        <v>0</v>
      </c>
      <c r="AU7" s="5"/>
      <c r="AV7" s="32">
        <v>0</v>
      </c>
      <c r="AW7" s="30">
        <f t="shared" si="10"/>
        <v>0</v>
      </c>
      <c r="AX7" s="30">
        <f t="shared" si="11"/>
        <v>0</v>
      </c>
      <c r="AY7" s="30">
        <f t="shared" si="12"/>
        <v>15.35</v>
      </c>
      <c r="AZ7" s="40">
        <f t="shared" si="5"/>
        <v>0.105</v>
      </c>
      <c r="BA7" s="35">
        <v>17.149999999999999</v>
      </c>
      <c r="BB7" s="26">
        <v>4829</v>
      </c>
      <c r="BC7" s="30">
        <f t="shared" si="13"/>
        <v>74125.149999999994</v>
      </c>
      <c r="BD7" s="30">
        <f t="shared" si="14"/>
        <v>82817.350000000006</v>
      </c>
    </row>
    <row r="8" spans="1:56" ht="15" customHeight="1" x14ac:dyDescent="0.25">
      <c r="A8" s="37">
        <v>8</v>
      </c>
      <c r="B8" s="38"/>
      <c r="C8" s="38"/>
      <c r="D8" s="38"/>
      <c r="E8" s="24" t="s">
        <v>3</v>
      </c>
      <c r="F8" s="24"/>
      <c r="G8" s="24" t="s">
        <v>57</v>
      </c>
      <c r="H8" s="25" t="s">
        <v>65</v>
      </c>
      <c r="I8" s="24" t="s">
        <v>69</v>
      </c>
      <c r="J8" s="24" t="s">
        <v>70</v>
      </c>
      <c r="K8" s="23" t="s">
        <v>64</v>
      </c>
      <c r="L8" s="23" t="s">
        <v>64</v>
      </c>
      <c r="M8" s="24" t="s">
        <v>88</v>
      </c>
      <c r="N8" s="24" t="s">
        <v>89</v>
      </c>
      <c r="O8" s="54" t="s">
        <v>86</v>
      </c>
      <c r="P8" s="38"/>
      <c r="Q8" s="24">
        <v>714036</v>
      </c>
      <c r="R8" s="24" t="s">
        <v>6</v>
      </c>
      <c r="S8" s="43"/>
      <c r="T8" s="43">
        <v>82.9</v>
      </c>
      <c r="U8" s="24" t="s">
        <v>4</v>
      </c>
      <c r="V8" s="47">
        <v>46</v>
      </c>
      <c r="W8" s="47">
        <v>39</v>
      </c>
      <c r="X8" s="47">
        <v>25</v>
      </c>
      <c r="Y8" s="39"/>
      <c r="Z8" s="26">
        <v>1</v>
      </c>
      <c r="AA8" s="51">
        <f t="shared" ref="AA8" si="19">IF(V8="","",V8*W8*X8/1000000)</f>
        <v>4.4999999999999998E-2</v>
      </c>
      <c r="AB8" s="27">
        <v>56</v>
      </c>
      <c r="AC8" s="28">
        <v>8100</v>
      </c>
      <c r="AD8" s="29">
        <v>3500</v>
      </c>
      <c r="AE8" s="33">
        <f t="shared" ref="AE8" si="20">IF(ISERROR(AD8/AC8),"",AD8/AC8)</f>
        <v>0.43</v>
      </c>
      <c r="AF8" s="24" t="s">
        <v>61</v>
      </c>
      <c r="AG8" s="31">
        <v>0.41399999999999998</v>
      </c>
      <c r="AH8" s="30">
        <f t="shared" ref="AH8" si="21">IF(ISERROR(T8*AG8),"",T8*AG8)</f>
        <v>34.32</v>
      </c>
      <c r="AI8" s="30">
        <f t="shared" ref="AI8" si="22">IF(ISERROR(T8+AE8+AH8),"",T8+AE8+AH8)</f>
        <v>117.65</v>
      </c>
      <c r="AJ8" s="32">
        <v>0</v>
      </c>
      <c r="AK8" s="30">
        <f t="shared" ref="AK8" si="23">IF(ISERROR(BA8*AJ8),"",BA8*AJ8)</f>
        <v>0</v>
      </c>
      <c r="AL8" s="32">
        <v>0</v>
      </c>
      <c r="AM8" s="30">
        <f t="shared" ref="AM8" si="24">IF(ISERROR(BA8*AL8),"",BA8*AL8)</f>
        <v>0</v>
      </c>
      <c r="AN8" s="32">
        <v>0</v>
      </c>
      <c r="AO8" s="30">
        <f t="shared" ref="AO8" si="25">IF(ISERROR(BA8*AN8),"",BA8*AN8)</f>
        <v>0</v>
      </c>
      <c r="AP8" s="32">
        <v>0</v>
      </c>
      <c r="AQ8" s="30">
        <f t="shared" ref="AQ8" si="26">IF(ISERROR(T8*AP8),"",T8*AP8)</f>
        <v>0</v>
      </c>
      <c r="AR8" s="35"/>
      <c r="AS8" s="32">
        <v>0</v>
      </c>
      <c r="AT8" s="30">
        <f t="shared" ref="AT8" si="27">IF(ISERROR(BA8*AS8),"",BA8*AS8)</f>
        <v>0</v>
      </c>
      <c r="AU8" s="5"/>
      <c r="AV8" s="32">
        <v>0</v>
      </c>
      <c r="AW8" s="30">
        <f t="shared" ref="AW8" si="28">IF(ISERROR(BA8*AV8),"",BA8*AV8)</f>
        <v>0</v>
      </c>
      <c r="AX8" s="30">
        <f t="shared" ref="AX8" si="29">IF(ISERROR(AK8+AM8+AO8+AQ8),"",AK8+AM8+AO8+AQ8)</f>
        <v>0</v>
      </c>
      <c r="AY8" s="30">
        <f t="shared" ref="AY8" si="30">IF(ISERROR(T8+AX8),"",T8+AX8)</f>
        <v>82.9</v>
      </c>
      <c r="AZ8" s="40">
        <f t="shared" ref="AZ8" si="31">IF(ISERROR((BA8-AY8)/BA8),"",(BA8-AY8)/BA8)</f>
        <v>9.9900000000000003E-2</v>
      </c>
      <c r="BA8" s="35">
        <v>92.1</v>
      </c>
      <c r="BB8" s="26">
        <v>4829</v>
      </c>
      <c r="BC8" s="30">
        <f t="shared" ref="BC8" si="32">IF(ISERROR(AY8*BB8),"",AY8*BB8)</f>
        <v>400324.1</v>
      </c>
      <c r="BD8" s="30">
        <f t="shared" ref="BD8" si="33">IF(ISERROR(BA8*BB8),"",BA8*BB8)</f>
        <v>444750.9</v>
      </c>
    </row>
  </sheetData>
  <sheetProtection insertRows="0" deleteRows="0" sort="0"/>
  <protectedRanges>
    <protectedRange sqref="A2:L8 M9:BA210 A9:K210 AE2:AE8 X5:Y8 AA2:AC8 AH2:AZ8 N2:N8 P8:U8 Q2:U2 Q3:U3 Q4:U6 Q7:U7" name="Range1"/>
    <protectedRange sqref="V2:Y4 V5:W8" name="Range1_2"/>
    <protectedRange sqref="AD2:AD8" name="Range1_3"/>
    <protectedRange sqref="BB2:BB8" name="Range1_6"/>
    <protectedRange sqref="L9:L252" name="Range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E2:E8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R2:R8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U2:U8</xm:sqref>
        </x14:dataValidation>
        <x14:dataValidation type="list" allowBlank="1" showInputMessage="1" showErrorMessage="1" xr:uid="{0A5D0200-5A99-45BA-B6B3-9DDDD5F0467D}">
          <x14:formula1>
            <xm:f>#REF!</xm:f>
          </x14:formula1>
          <xm:sqref>F2:F8</xm:sqref>
        </x14:dataValidation>
        <x14:dataValidation type="list" allowBlank="1" showInputMessage="1" showErrorMessage="1" xr:uid="{EDC4E7BF-1C4A-478C-97E0-E0C6DD5D677A}">
          <x14:formula1>
            <xm:f>#REF!</xm:f>
          </x14:formula1>
          <xm:sqref>G2:G8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2025-08-26T06:52:25Z</dcterms:modified>
</cp:coreProperties>
</file>