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G13" i="1" l="1"/>
  <c r="AG5" i="1"/>
  <c r="AG9" i="1"/>
  <c r="AH9" i="1" s="1"/>
  <c r="AG7" i="1"/>
  <c r="AH7" i="1" s="1"/>
  <c r="AZ13" i="1"/>
  <c r="AU13" i="1"/>
  <c r="AA13" i="1"/>
  <c r="AB13" i="1" s="1"/>
  <c r="AD13" i="1" s="1"/>
  <c r="R13" i="1"/>
  <c r="AZ12" i="1"/>
  <c r="AO12" i="1" s="1"/>
  <c r="AY12" i="1"/>
  <c r="AN12" i="1" s="1"/>
  <c r="AU12" i="1"/>
  <c r="AR12" i="1"/>
  <c r="AL12" i="1"/>
  <c r="AJ12" i="1"/>
  <c r="AB12" i="1"/>
  <c r="AD12" i="1" s="1"/>
  <c r="AA12" i="1"/>
  <c r="R12" i="1"/>
  <c r="AZ11" i="1"/>
  <c r="AU11" i="1"/>
  <c r="AA11" i="1"/>
  <c r="AB11" i="1" s="1"/>
  <c r="AD11" i="1" s="1"/>
  <c r="R11" i="1"/>
  <c r="AZ10" i="1"/>
  <c r="AY10" i="1"/>
  <c r="AN10" i="1" s="1"/>
  <c r="AU10" i="1"/>
  <c r="AL10" i="1"/>
  <c r="AJ10" i="1"/>
  <c r="AB10" i="1"/>
  <c r="AD10" i="1" s="1"/>
  <c r="AA10" i="1"/>
  <c r="R10" i="1"/>
  <c r="AZ9" i="1"/>
  <c r="AY9" i="1" s="1"/>
  <c r="AU9" i="1"/>
  <c r="AO9" i="1"/>
  <c r="AN9" i="1"/>
  <c r="AA9" i="1"/>
  <c r="AB9" i="1" s="1"/>
  <c r="AD9" i="1" s="1"/>
  <c r="R9" i="1"/>
  <c r="AZ8" i="1"/>
  <c r="AY8" i="1"/>
  <c r="AN8" i="1" s="1"/>
  <c r="AU8" i="1"/>
  <c r="AL8" i="1"/>
  <c r="AJ8" i="1"/>
  <c r="AD8" i="1"/>
  <c r="AB8" i="1"/>
  <c r="AA8" i="1"/>
  <c r="R8" i="1"/>
  <c r="AZ7" i="1"/>
  <c r="AY7" i="1" s="1"/>
  <c r="AU7" i="1"/>
  <c r="AO7" i="1"/>
  <c r="AN7" i="1"/>
  <c r="AA7" i="1"/>
  <c r="AB7" i="1" s="1"/>
  <c r="AD7" i="1" s="1"/>
  <c r="R7" i="1"/>
  <c r="AZ6" i="1"/>
  <c r="AO6" i="1" s="1"/>
  <c r="AY6" i="1"/>
  <c r="AN6" i="1" s="1"/>
  <c r="AU6" i="1"/>
  <c r="AR6" i="1"/>
  <c r="AL6" i="1"/>
  <c r="AJ6" i="1"/>
  <c r="AB6" i="1"/>
  <c r="AD6" i="1" s="1"/>
  <c r="AA6" i="1"/>
  <c r="R6" i="1"/>
  <c r="AZ5" i="1"/>
  <c r="AY5" i="1" s="1"/>
  <c r="AU5" i="1"/>
  <c r="AO5" i="1"/>
  <c r="AA5" i="1"/>
  <c r="AB5" i="1" s="1"/>
  <c r="AD5" i="1" s="1"/>
  <c r="R5" i="1"/>
  <c r="AZ4" i="1"/>
  <c r="AY4" i="1"/>
  <c r="AN4" i="1" s="1"/>
  <c r="AU4" i="1"/>
  <c r="AL4" i="1"/>
  <c r="AB4" i="1"/>
  <c r="AD4" i="1" s="1"/>
  <c r="AA4" i="1"/>
  <c r="R4" i="1"/>
  <c r="AZ3" i="1"/>
  <c r="AY3" i="1" s="1"/>
  <c r="AU3" i="1"/>
  <c r="AO3" i="1"/>
  <c r="AN3" i="1"/>
  <c r="AA3" i="1"/>
  <c r="AB3" i="1" s="1"/>
  <c r="AD3" i="1" s="1"/>
  <c r="R3" i="1"/>
  <c r="AZ2" i="1"/>
  <c r="AY2" i="1"/>
  <c r="AN2" i="1" s="1"/>
  <c r="AU2" i="1"/>
  <c r="AL2" i="1"/>
  <c r="AJ2" i="1"/>
  <c r="AB2" i="1"/>
  <c r="AD2" i="1" s="1"/>
  <c r="AA2" i="1"/>
  <c r="R2" i="1"/>
  <c r="AH5" i="1" l="1"/>
  <c r="AL5" i="1"/>
  <c r="AR5" i="1"/>
  <c r="AJ5" i="1"/>
  <c r="AL3" i="1"/>
  <c r="AR3" i="1"/>
  <c r="AJ3" i="1"/>
  <c r="AV3" i="1" s="1"/>
  <c r="AR4" i="1"/>
  <c r="AO4" i="1"/>
  <c r="AV8" i="1"/>
  <c r="AY13" i="1"/>
  <c r="AO13" i="1"/>
  <c r="AR2" i="1"/>
  <c r="AO2" i="1"/>
  <c r="AV2" i="1" s="1"/>
  <c r="AG3" i="1"/>
  <c r="AH3" i="1" s="1"/>
  <c r="AV6" i="1"/>
  <c r="AL9" i="1"/>
  <c r="AR9" i="1"/>
  <c r="AJ9" i="1"/>
  <c r="AR10" i="1"/>
  <c r="AV10" i="1" s="1"/>
  <c r="AO10" i="1"/>
  <c r="AG11" i="1"/>
  <c r="AH11" i="1" s="1"/>
  <c r="AY11" i="1"/>
  <c r="AO11" i="1"/>
  <c r="AJ4" i="1"/>
  <c r="AV4" i="1" s="1"/>
  <c r="AN5" i="1"/>
  <c r="AL7" i="1"/>
  <c r="AR7" i="1"/>
  <c r="AJ7" i="1"/>
  <c r="AV7" i="1" s="1"/>
  <c r="AW7" i="1" s="1"/>
  <c r="AX7" i="1" s="1"/>
  <c r="AR8" i="1"/>
  <c r="AO8" i="1"/>
  <c r="AV12" i="1"/>
  <c r="AH13" i="1"/>
  <c r="AG2" i="1"/>
  <c r="AH2" i="1" s="1"/>
  <c r="AG4" i="1"/>
  <c r="AH4" i="1" s="1"/>
  <c r="AW4" i="1" s="1"/>
  <c r="AX4" i="1" s="1"/>
  <c r="AG6" i="1"/>
  <c r="AH6" i="1" s="1"/>
  <c r="AW6" i="1" s="1"/>
  <c r="AX6" i="1" s="1"/>
  <c r="AG8" i="1"/>
  <c r="AH8" i="1" s="1"/>
  <c r="AG10" i="1"/>
  <c r="AH10" i="1" s="1"/>
  <c r="AG12" i="1"/>
  <c r="AH12" i="1" s="1"/>
  <c r="AW12" i="1" l="1"/>
  <c r="AX12" i="1" s="1"/>
  <c r="AW10" i="1"/>
  <c r="AX10" i="1" s="1"/>
  <c r="AW8" i="1"/>
  <c r="AX8" i="1" s="1"/>
  <c r="AV5" i="1"/>
  <c r="AW5" i="1" s="1"/>
  <c r="AX5" i="1" s="1"/>
  <c r="AL11" i="1"/>
  <c r="AR11" i="1"/>
  <c r="AJ11" i="1"/>
  <c r="AV11" i="1" s="1"/>
  <c r="AW11" i="1" s="1"/>
  <c r="AX11" i="1" s="1"/>
  <c r="AN11" i="1"/>
  <c r="AV9" i="1"/>
  <c r="AW9" i="1" s="1"/>
  <c r="AX9" i="1" s="1"/>
  <c r="AW2" i="1"/>
  <c r="AX2" i="1" s="1"/>
  <c r="AW3" i="1"/>
  <c r="AX3" i="1" s="1"/>
  <c r="AL13" i="1"/>
  <c r="AR13" i="1"/>
  <c r="AJ13" i="1"/>
  <c r="AN13" i="1"/>
  <c r="AV13" i="1" l="1"/>
  <c r="AW13" i="1" s="1"/>
  <c r="AX13" i="1" s="1"/>
</calcChain>
</file>

<file path=xl/comments1.xml><?xml version="1.0" encoding="utf-8"?>
<comments xmlns="http://schemas.openxmlformats.org/spreadsheetml/2006/main">
  <authors>
    <author>作者</author>
  </authors>
  <commentList>
    <comment ref="R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K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O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U1" authorId="0" shapeId="0">
      <text>
        <r>
          <rPr>
            <sz val="11"/>
            <rFont val="Calibri"/>
            <family val="2"/>
          </rPr>
          <t>[JLA FOB CA/GA Price Quote (Formula)]*[Load 2 %]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Y1" authorId="0" shapeId="0">
      <text>
        <r>
          <rPr>
            <sz val="11"/>
            <rFont val="Calibri"/>
            <family val="2"/>
          </rPr>
          <t>[DSV Cost]/1.05</t>
        </r>
      </text>
    </comment>
    <comment ref="AZ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<sst xmlns="http://schemas.openxmlformats.org/spreadsheetml/2006/main" count="223" uniqueCount="77">
  <si>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</si>
  <si>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</si>
  <si>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</si>
  <si>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</si>
  <si>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</si>
  <si>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</si>
  <si>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</si>
  <si>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</si>
  <si>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</si>
  <si>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</si>
  <si>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</si>
  <si>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</si>
  <si>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</si>
  <si>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</si>
  <si>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</si>
  <si>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</si>
  <si>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</si>
  <si>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</si>
  <si>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</si>
  <si>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</si>
  <si>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</si>
  <si>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</si>
  <si>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</si>
  <si>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</si>
  <si>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</si>
  <si>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</si>
  <si>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</si>
  <si>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</si>
  <si>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</si>
  <si>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</si>
  <si>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</si>
  <si>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</si>
  <si>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</si>
  <si>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</si>
  <si>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</si>
  <si>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</si>
  <si>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</si>
  <si>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</si>
  <si>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</si>
  <si>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</si>
  <si>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</si>
  <si>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</si>
  <si>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</si>
  <si>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</si>
  <si>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</si>
  <si>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</si>
  <si>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</si>
  <si>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</si>
  <si>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</si>
  <si>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</si>
  <si>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</si>
  <si>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</si>
  <si>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</si>
  <si>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</si>
  <si>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</si>
  <si>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N15DF5021P-A</t>
  </si>
  <si>
    <t>Woolrich</t>
  </si>
  <si>
    <t>Woolrich 5%</t>
  </si>
  <si>
    <t>Alberta</t>
  </si>
  <si>
    <t>Black Stripe</t>
  </si>
  <si>
    <t>Piece</t>
  </si>
  <si>
    <t>Normal</t>
  </si>
  <si>
    <t>6301.40.0010</t>
  </si>
  <si>
    <t>Royalty</t>
  </si>
  <si>
    <t>N15DF5021P-B</t>
  </si>
  <si>
    <t>Ivory Stripe</t>
  </si>
  <si>
    <t>04WH1162P-A</t>
  </si>
  <si>
    <t>Grey Aztec</t>
  </si>
  <si>
    <t>N99DF5017P-A</t>
  </si>
  <si>
    <t>Neutral Aztec</t>
  </si>
  <si>
    <t>BLANKET</t>
  </si>
  <si>
    <t>Cotton Blend Throw, 320gsm with Whipstitch Edge,
folded with ribbon + insert, 1pc per carton</t>
  </si>
  <si>
    <t>Cotton Blend Blanket</t>
  </si>
  <si>
    <t>60% cotton, 30% Acrylic and 10% Polyester, 320gsm Nature, Whipstitch edge</t>
  </si>
  <si>
    <t>66x90"</t>
    <phoneticPr fontId="2" type="noConversion"/>
  </si>
  <si>
    <t>90x90"</t>
    <phoneticPr fontId="2" type="noConversion"/>
  </si>
  <si>
    <t>108x90"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</si>
</sst>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¥-478]#,##0.00"/>
    <numFmt numFmtId="177" formatCode="&quot;$&quot;#,##0.00"/>
    <numFmt numFmtId="178" formatCode="_(&quot;$&quot;* #,##0.00_);_(&quot;$&quot;* \(#,##0.00\);_(&quot;$&quot;* &quot;-&quot;??_);_(@_)"/>
  </numFmts>
  <fonts count="7" x14ac:knownFonts="1">
    <font>
      <sz val="11"/>
      <color theme="1"/>
      <name val="宋体"/>
      <family val="2"/>
      <scheme val="minor"/>
    </font>
    <font>
      <b/>
      <sz val="11"/>
      <name val="Calibri"/>
      <family val="2"/>
    </font>
    <font>
      <sz val="9"/>
      <name val="宋体"/>
      <family val="3"/>
      <charset val="134"/>
      <scheme val="minor"/>
    </font>
    <font>
      <b/>
      <i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178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1" applyFont="1" applyFill="1" applyBorder="1" applyAlignment="1">
      <alignment horizontal="center" wrapText="1"/>
    </xf>
    <xf numFmtId="176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6" fillId="4" borderId="1" xfId="2" applyNumberFormat="1" applyFont="1" applyFill="1" applyBorder="1" applyAlignment="1">
      <alignment wrapText="1"/>
    </xf>
    <xf numFmtId="177" fontId="1" fillId="5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6" borderId="1" xfId="2" applyNumberFormat="1" applyFont="1" applyFill="1" applyBorder="1" applyAlignment="1">
      <alignment wrapText="1"/>
    </xf>
    <xf numFmtId="10" fontId="6" fillId="6" borderId="1" xfId="2" applyNumberFormat="1" applyFont="1" applyFill="1" applyBorder="1" applyAlignment="1">
      <alignment wrapText="1"/>
    </xf>
    <xf numFmtId="177" fontId="1" fillId="6" borderId="1" xfId="0" applyNumberFormat="1" applyFont="1" applyFill="1" applyBorder="1" applyAlignment="1">
      <alignment horizontal="center" wrapText="1"/>
    </xf>
    <xf numFmtId="10" fontId="1" fillId="6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1" xfId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7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2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77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</xdr:row>
      <xdr:rowOff>53341</xdr:rowOff>
    </xdr:from>
    <xdr:to>
      <xdr:col>2</xdr:col>
      <xdr:colOff>155184</xdr:colOff>
      <xdr:row>5</xdr:row>
      <xdr:rowOff>250191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ABBEFA22-A70D-3EA1-9C6E-165F0B56E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" y="853441"/>
          <a:ext cx="795264" cy="8826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</xdr:row>
      <xdr:rowOff>106681</xdr:rowOff>
    </xdr:from>
    <xdr:to>
      <xdr:col>2</xdr:col>
      <xdr:colOff>134857</xdr:colOff>
      <xdr:row>5</xdr:row>
      <xdr:rowOff>384811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BF62FA5C-B455-B319-EA67-EB077BC30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5" y="2011681"/>
          <a:ext cx="744457" cy="79248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3</xdr:row>
      <xdr:rowOff>106680</xdr:rowOff>
    </xdr:from>
    <xdr:to>
      <xdr:col>2</xdr:col>
      <xdr:colOff>179026</xdr:colOff>
      <xdr:row>5</xdr:row>
      <xdr:rowOff>633730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60833E71-1551-5255-D9A8-1BF2A46D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1995" y="3116580"/>
          <a:ext cx="819106" cy="8699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</xdr:row>
      <xdr:rowOff>83821</xdr:rowOff>
    </xdr:from>
    <xdr:to>
      <xdr:col>2</xdr:col>
      <xdr:colOff>173367</xdr:colOff>
      <xdr:row>5</xdr:row>
      <xdr:rowOff>881381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652F6F2C-F3EE-4AE0-9455-5F54A0BC3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4375" y="4198621"/>
          <a:ext cx="821067" cy="969010"/>
        </a:xfrm>
        <a:prstGeom prst="rect">
          <a:avLst/>
        </a:prstGeom>
      </xdr:spPr>
    </xdr:pic>
    <xdr:clientData/>
  </xdr:twoCellAnchor>
  <xdr:twoCellAnchor editAs="oneCell">
    <xdr:from>
      <xdr:col>1</xdr:col>
      <xdr:colOff>62230</xdr:colOff>
      <xdr:row>1</xdr:row>
      <xdr:rowOff>787401</xdr:rowOff>
    </xdr:from>
    <xdr:to>
      <xdr:col>2</xdr:col>
      <xdr:colOff>175504</xdr:colOff>
      <xdr:row>2</xdr:row>
      <xdr:rowOff>558801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ABBEFA22-A70D-3EA1-9C6E-165F0B56E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505" y="1968501"/>
          <a:ext cx="799074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4</xdr:row>
      <xdr:rowOff>922020</xdr:rowOff>
    </xdr:from>
    <xdr:to>
      <xdr:col>2</xdr:col>
      <xdr:colOff>136127</xdr:colOff>
      <xdr:row>8</xdr:row>
      <xdr:rowOff>77470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xmlns="" id="{BF62FA5C-B455-B319-EA67-EB077BC30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0095" y="5417820"/>
          <a:ext cx="738107" cy="7747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7</xdr:row>
      <xdr:rowOff>732790</xdr:rowOff>
    </xdr:from>
    <xdr:to>
      <xdr:col>2</xdr:col>
      <xdr:colOff>182836</xdr:colOff>
      <xdr:row>13</xdr:row>
      <xdr:rowOff>31115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xmlns="" id="{60833E71-1551-5255-D9A8-1BF2A46D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6755" y="8543290"/>
          <a:ext cx="838156" cy="8890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</xdr:colOff>
      <xdr:row>10</xdr:row>
      <xdr:rowOff>623570</xdr:rowOff>
    </xdr:from>
    <xdr:to>
      <xdr:col>2</xdr:col>
      <xdr:colOff>175907</xdr:colOff>
      <xdr:row>16</xdr:row>
      <xdr:rowOff>146685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xmlns="" id="{652F6F2C-F3EE-4AE0-9455-5F54A0BC3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6915" y="11748770"/>
          <a:ext cx="821067" cy="9994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10192\AppData\Local\Microsoft\Windows\Temporary%20Internet%20Files\Content.Outlook\TOU6DJ1M\E-com%20Woolrich%20Spain%20Cotton%20Blend%20Throw%20Commitment%200709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/>
      <sheetData sheetId="1"/>
      <sheetData sheetId="2">
        <row r="4">
          <cell r="J4">
            <v>6.71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13"/>
  <sheetViews>
    <sheetView tabSelected="1" topLeftCell="AJ1" workbookViewId="0">
      <selection activeCell="AT3" sqref="AT3:AT13"/>
    </sheetView>
  </sheetViews>
  <sheetFormatPr defaultRowHeight="13.5" x14ac:dyDescent="0.15"/>
  <sheetData>
    <row r="1" spans="1:55" s="23" customFormat="1" ht="63.6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2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2" t="s">
        <v>12</v>
      </c>
      <c r="N1" s="2" t="s">
        <v>13</v>
      </c>
      <c r="O1" s="6" t="s">
        <v>14</v>
      </c>
      <c r="P1" s="7" t="s">
        <v>15</v>
      </c>
      <c r="Q1" s="8" t="s">
        <v>16</v>
      </c>
      <c r="R1" s="9" t="s">
        <v>17</v>
      </c>
      <c r="S1" s="10" t="s">
        <v>18</v>
      </c>
      <c r="T1" s="11" t="s">
        <v>19</v>
      </c>
      <c r="U1" s="12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4" t="s">
        <v>25</v>
      </c>
      <c r="AA1" s="15" t="s">
        <v>26</v>
      </c>
      <c r="AB1" s="16" t="s">
        <v>27</v>
      </c>
      <c r="AC1" s="1" t="s">
        <v>28</v>
      </c>
      <c r="AD1" s="17" t="s">
        <v>29</v>
      </c>
      <c r="AE1" s="1" t="s">
        <v>30</v>
      </c>
      <c r="AF1" s="18" t="s">
        <v>31</v>
      </c>
      <c r="AG1" s="17" t="s">
        <v>32</v>
      </c>
      <c r="AH1" s="17" t="s">
        <v>33</v>
      </c>
      <c r="AI1" s="18" t="s">
        <v>34</v>
      </c>
      <c r="AJ1" s="17" t="s">
        <v>35</v>
      </c>
      <c r="AK1" s="18" t="s">
        <v>36</v>
      </c>
      <c r="AL1" s="17" t="s">
        <v>37</v>
      </c>
      <c r="AM1" s="18" t="s">
        <v>38</v>
      </c>
      <c r="AN1" s="17" t="s">
        <v>39</v>
      </c>
      <c r="AO1" s="17" t="s">
        <v>40</v>
      </c>
      <c r="AP1" s="12" t="s">
        <v>41</v>
      </c>
      <c r="AQ1" s="18" t="s">
        <v>42</v>
      </c>
      <c r="AR1" s="17" t="s">
        <v>43</v>
      </c>
      <c r="AS1" s="12" t="s">
        <v>44</v>
      </c>
      <c r="AT1" s="18" t="s">
        <v>45</v>
      </c>
      <c r="AU1" s="17" t="s">
        <v>46</v>
      </c>
      <c r="AV1" s="17" t="s">
        <v>47</v>
      </c>
      <c r="AW1" s="19" t="s">
        <v>48</v>
      </c>
      <c r="AX1" s="20" t="s">
        <v>49</v>
      </c>
      <c r="AY1" s="19" t="s">
        <v>50</v>
      </c>
      <c r="AZ1" s="19" t="s">
        <v>51</v>
      </c>
      <c r="BA1" s="21" t="s">
        <v>52</v>
      </c>
      <c r="BB1" s="22" t="s">
        <v>53</v>
      </c>
      <c r="BC1" s="14" t="s">
        <v>54</v>
      </c>
    </row>
    <row r="2" spans="1:55" s="23" customFormat="1" ht="87" customHeight="1" x14ac:dyDescent="0.25">
      <c r="A2" s="24">
        <v>1</v>
      </c>
      <c r="B2" s="25"/>
      <c r="C2" s="25" t="s">
        <v>55</v>
      </c>
      <c r="D2" s="25" t="s">
        <v>56</v>
      </c>
      <c r="E2" s="25" t="s">
        <v>57</v>
      </c>
      <c r="F2" s="25" t="s">
        <v>70</v>
      </c>
      <c r="G2" s="25" t="s">
        <v>58</v>
      </c>
      <c r="H2" s="25" t="s">
        <v>71</v>
      </c>
      <c r="I2" s="25" t="s">
        <v>72</v>
      </c>
      <c r="J2" s="25" t="s">
        <v>73</v>
      </c>
      <c r="K2" s="25" t="s">
        <v>74</v>
      </c>
      <c r="L2" s="25" t="s">
        <v>59</v>
      </c>
      <c r="M2" s="25"/>
      <c r="N2" s="25"/>
      <c r="O2" s="26" t="s">
        <v>60</v>
      </c>
      <c r="P2" s="27"/>
      <c r="Q2" s="28">
        <v>8.1</v>
      </c>
      <c r="R2" s="29">
        <f t="shared" ref="R2:R13" si="0">IF(ISERROR(P2/Q2),"",P2/Q2)</f>
        <v>0</v>
      </c>
      <c r="S2" s="30">
        <v>8.2100000000000009</v>
      </c>
      <c r="T2" s="31"/>
      <c r="U2" s="25" t="s">
        <v>61</v>
      </c>
      <c r="V2" s="28">
        <v>28</v>
      </c>
      <c r="W2" s="28">
        <v>28</v>
      </c>
      <c r="X2" s="28">
        <v>10</v>
      </c>
      <c r="Y2" s="28"/>
      <c r="Z2" s="32">
        <v>1</v>
      </c>
      <c r="AA2" s="33">
        <f t="shared" ref="AA2:AA13" si="1">IF(V2="","",V2*W2*X2/1000000)</f>
        <v>7.8399999999999997E-3</v>
      </c>
      <c r="AB2" s="34">
        <f t="shared" ref="AB2:AB13" si="2">IF(Z2="","",65/AA2*Z2)</f>
        <v>8290.8163265306121</v>
      </c>
      <c r="AC2" s="25">
        <v>4300</v>
      </c>
      <c r="AD2" s="35">
        <f t="shared" ref="AD2:AD13" si="3">IF(ISERROR(AC2/AB2),"",AC2/AB2)</f>
        <v>0.51864615384615387</v>
      </c>
      <c r="AE2" s="25" t="s">
        <v>62</v>
      </c>
      <c r="AF2" s="36">
        <v>0.185</v>
      </c>
      <c r="AG2" s="35">
        <f t="shared" ref="AG2:AG13" si="4">IF(ISERROR(S2*AF2),"",S2*AF2)</f>
        <v>1.51885</v>
      </c>
      <c r="AH2" s="35">
        <f t="shared" ref="AH2:AH13" si="5">IF(ISERROR(S2+AD2+AG2),"",S2+AD2+AG2)</f>
        <v>10.247496153846155</v>
      </c>
      <c r="AI2" s="36">
        <v>0.05</v>
      </c>
      <c r="AJ2" s="35">
        <f t="shared" ref="AJ2:AJ13" si="6">IF(ISERROR(AY2*AI2),"",AY2*AI2)</f>
        <v>1.0711904761904762</v>
      </c>
      <c r="AK2" s="36">
        <v>0.08</v>
      </c>
      <c r="AL2" s="35">
        <f t="shared" ref="AL2:AL13" si="7">IF(ISERROR(AY2*AK2),"",AY2*AK2)</f>
        <v>1.713904761904762</v>
      </c>
      <c r="AM2" s="36">
        <v>0.1</v>
      </c>
      <c r="AN2" s="35">
        <f t="shared" ref="AN2:AN13" si="8">IF(ISERROR(AY2*AM2),"",AY2*AM2)</f>
        <v>2.1423809523809525</v>
      </c>
      <c r="AO2" s="35">
        <f t="shared" ref="AO2:AO13" si="9">IF((AZ2-AY2)&lt;2.5,2.5-(AZ2-AY2),0)</f>
        <v>1.4288095238095231</v>
      </c>
      <c r="AP2" s="25" t="s">
        <v>63</v>
      </c>
      <c r="AQ2" s="36">
        <v>0.05</v>
      </c>
      <c r="AR2" s="35">
        <f t="shared" ref="AR2:AR13" si="10">IF(ISERROR(AY2*AQ2),"",AY2*AQ2)</f>
        <v>1.0711904761904762</v>
      </c>
      <c r="AS2" s="25"/>
      <c r="AT2" s="36">
        <v>0</v>
      </c>
      <c r="AU2" s="35">
        <f t="shared" ref="AU2:AU13" si="11">IF(ISERROR(AS2*AT2),"",AS2*AT2)</f>
        <v>0</v>
      </c>
      <c r="AV2" s="35">
        <f t="shared" ref="AV2:AV13" si="12">IF(ISERROR(AJ2+AL2+AN2+AO2+AR2+AU2),"",AJ2+AL2+AN2+AO2+AR2+AU2)</f>
        <v>7.4274761904761899</v>
      </c>
      <c r="AW2" s="35">
        <f t="shared" ref="AW2:AW13" si="13">IF(ISERROR(AH2+AV2),"",AH2+AV2)</f>
        <v>17.674972344322345</v>
      </c>
      <c r="AX2" s="37">
        <f t="shared" ref="AX2:AX13" si="14">IF(ISERROR((AY2-AW2)/AY2),"",(AY2-AW2)/AY2)</f>
        <v>0.17498462051396033</v>
      </c>
      <c r="AY2" s="35">
        <f t="shared" ref="AY2:AY13" si="15">IF(AZ2="","",AZ2/1.05)</f>
        <v>21.423809523809524</v>
      </c>
      <c r="AZ2" s="35">
        <f t="shared" ref="AZ2:AZ13" si="16">IF(ISERROR(BA2*(1-BB2)),"",BA2*(1-BB2))</f>
        <v>22.495000000000001</v>
      </c>
      <c r="BA2" s="31">
        <v>44.99</v>
      </c>
      <c r="BB2" s="36">
        <v>0.5</v>
      </c>
      <c r="BC2" s="38"/>
    </row>
    <row r="3" spans="1:55" s="23" customFormat="1" ht="87" customHeight="1" x14ac:dyDescent="0.25">
      <c r="A3" s="24">
        <v>2</v>
      </c>
      <c r="B3" s="25"/>
      <c r="C3" s="25" t="s">
        <v>55</v>
      </c>
      <c r="D3" s="25" t="s">
        <v>56</v>
      </c>
      <c r="E3" s="25" t="s">
        <v>57</v>
      </c>
      <c r="F3" s="25" t="s">
        <v>70</v>
      </c>
      <c r="G3" s="25" t="s">
        <v>58</v>
      </c>
      <c r="H3" s="25" t="s">
        <v>71</v>
      </c>
      <c r="I3" s="25" t="s">
        <v>72</v>
      </c>
      <c r="J3" s="25" t="s">
        <v>73</v>
      </c>
      <c r="K3" s="25" t="s">
        <v>75</v>
      </c>
      <c r="L3" s="25" t="s">
        <v>59</v>
      </c>
      <c r="M3" s="25"/>
      <c r="N3" s="25"/>
      <c r="O3" s="26" t="s">
        <v>60</v>
      </c>
      <c r="P3" s="27"/>
      <c r="Q3" s="28">
        <v>8.1</v>
      </c>
      <c r="R3" s="29">
        <f t="shared" si="0"/>
        <v>0</v>
      </c>
      <c r="S3" s="30">
        <v>9.7100000000000009</v>
      </c>
      <c r="T3" s="31"/>
      <c r="U3" s="25" t="s">
        <v>61</v>
      </c>
      <c r="V3" s="28">
        <v>28</v>
      </c>
      <c r="W3" s="28">
        <v>28</v>
      </c>
      <c r="X3" s="28">
        <v>20</v>
      </c>
      <c r="Y3" s="28"/>
      <c r="Z3" s="32">
        <v>1</v>
      </c>
      <c r="AA3" s="33">
        <f t="shared" si="1"/>
        <v>1.5679999999999999E-2</v>
      </c>
      <c r="AB3" s="34">
        <f t="shared" si="2"/>
        <v>4145.408163265306</v>
      </c>
      <c r="AC3" s="25">
        <v>4300</v>
      </c>
      <c r="AD3" s="35">
        <f t="shared" si="3"/>
        <v>1.0372923076923077</v>
      </c>
      <c r="AE3" s="25" t="s">
        <v>62</v>
      </c>
      <c r="AF3" s="36">
        <v>0.185</v>
      </c>
      <c r="AG3" s="35">
        <f t="shared" si="4"/>
        <v>1.7963500000000001</v>
      </c>
      <c r="AH3" s="35">
        <f t="shared" si="5"/>
        <v>12.543642307692309</v>
      </c>
      <c r="AI3" s="36">
        <v>0.05</v>
      </c>
      <c r="AJ3" s="35">
        <f t="shared" si="6"/>
        <v>1.3092857142857144</v>
      </c>
      <c r="AK3" s="36">
        <v>0.08</v>
      </c>
      <c r="AL3" s="35">
        <f t="shared" si="7"/>
        <v>2.0948571428571432</v>
      </c>
      <c r="AM3" s="36">
        <v>0.1</v>
      </c>
      <c r="AN3" s="35">
        <f t="shared" si="8"/>
        <v>2.6185714285714288</v>
      </c>
      <c r="AO3" s="35">
        <f t="shared" si="9"/>
        <v>1.1907142857142858</v>
      </c>
      <c r="AP3" s="25" t="s">
        <v>63</v>
      </c>
      <c r="AQ3" s="36">
        <v>0.05</v>
      </c>
      <c r="AR3" s="35">
        <f t="shared" si="10"/>
        <v>1.3092857142857144</v>
      </c>
      <c r="AS3" s="25"/>
      <c r="AT3" s="36">
        <v>0</v>
      </c>
      <c r="AU3" s="35">
        <f t="shared" si="11"/>
        <v>0</v>
      </c>
      <c r="AV3" s="35">
        <f t="shared" si="12"/>
        <v>8.5227142857142866</v>
      </c>
      <c r="AW3" s="35">
        <f t="shared" si="13"/>
        <v>21.066356593406596</v>
      </c>
      <c r="AX3" s="37">
        <f t="shared" si="14"/>
        <v>0.19550193042091563</v>
      </c>
      <c r="AY3" s="35">
        <f t="shared" si="15"/>
        <v>26.185714285714287</v>
      </c>
      <c r="AZ3" s="35">
        <f t="shared" si="16"/>
        <v>27.495000000000001</v>
      </c>
      <c r="BA3" s="31">
        <v>54.99</v>
      </c>
      <c r="BB3" s="36">
        <v>0.5</v>
      </c>
      <c r="BC3" s="38"/>
    </row>
    <row r="4" spans="1:55" s="23" customFormat="1" ht="87" customHeight="1" x14ac:dyDescent="0.25">
      <c r="A4" s="24">
        <v>3</v>
      </c>
      <c r="B4" s="25"/>
      <c r="C4" s="25" t="s">
        <v>55</v>
      </c>
      <c r="D4" s="25" t="s">
        <v>56</v>
      </c>
      <c r="E4" s="25" t="s">
        <v>57</v>
      </c>
      <c r="F4" s="25" t="s">
        <v>70</v>
      </c>
      <c r="G4" s="25" t="s">
        <v>58</v>
      </c>
      <c r="H4" s="25" t="s">
        <v>71</v>
      </c>
      <c r="I4" s="25" t="s">
        <v>72</v>
      </c>
      <c r="J4" s="25" t="s">
        <v>73</v>
      </c>
      <c r="K4" s="25" t="s">
        <v>76</v>
      </c>
      <c r="L4" s="25" t="s">
        <v>59</v>
      </c>
      <c r="M4" s="25"/>
      <c r="N4" s="25"/>
      <c r="O4" s="26" t="s">
        <v>60</v>
      </c>
      <c r="P4" s="27"/>
      <c r="Q4" s="28">
        <v>8.1</v>
      </c>
      <c r="R4" s="29">
        <f t="shared" si="0"/>
        <v>0</v>
      </c>
      <c r="S4" s="30">
        <v>10.65</v>
      </c>
      <c r="T4" s="31"/>
      <c r="U4" s="25" t="s">
        <v>61</v>
      </c>
      <c r="V4" s="28">
        <v>28</v>
      </c>
      <c r="W4" s="28">
        <v>28</v>
      </c>
      <c r="X4" s="28">
        <v>20</v>
      </c>
      <c r="Y4" s="28"/>
      <c r="Z4" s="32">
        <v>1</v>
      </c>
      <c r="AA4" s="33">
        <f t="shared" si="1"/>
        <v>1.5679999999999999E-2</v>
      </c>
      <c r="AB4" s="34">
        <f t="shared" si="2"/>
        <v>4145.408163265306</v>
      </c>
      <c r="AC4" s="25">
        <v>4300</v>
      </c>
      <c r="AD4" s="35">
        <f t="shared" si="3"/>
        <v>1.0372923076923077</v>
      </c>
      <c r="AE4" s="25" t="s">
        <v>62</v>
      </c>
      <c r="AF4" s="36">
        <v>0.185</v>
      </c>
      <c r="AG4" s="35">
        <f t="shared" si="4"/>
        <v>1.9702500000000001</v>
      </c>
      <c r="AH4" s="35">
        <f t="shared" si="5"/>
        <v>13.657542307692308</v>
      </c>
      <c r="AI4" s="36">
        <v>0.05</v>
      </c>
      <c r="AJ4" s="35">
        <f t="shared" si="6"/>
        <v>1.5473809523809523</v>
      </c>
      <c r="AK4" s="36">
        <v>0.08</v>
      </c>
      <c r="AL4" s="35">
        <f t="shared" si="7"/>
        <v>2.4758095238095232</v>
      </c>
      <c r="AM4" s="36">
        <v>0.1</v>
      </c>
      <c r="AN4" s="35">
        <f t="shared" si="8"/>
        <v>3.0947619047619046</v>
      </c>
      <c r="AO4" s="35">
        <f t="shared" si="9"/>
        <v>0.95261904761904503</v>
      </c>
      <c r="AP4" s="25" t="s">
        <v>63</v>
      </c>
      <c r="AQ4" s="36">
        <v>0.05</v>
      </c>
      <c r="AR4" s="35">
        <f t="shared" si="10"/>
        <v>1.5473809523809523</v>
      </c>
      <c r="AS4" s="25"/>
      <c r="AT4" s="36">
        <v>0</v>
      </c>
      <c r="AU4" s="35">
        <f t="shared" si="11"/>
        <v>0</v>
      </c>
      <c r="AV4" s="35">
        <f t="shared" si="12"/>
        <v>9.6179523809523779</v>
      </c>
      <c r="AW4" s="35">
        <f t="shared" si="13"/>
        <v>23.275494688644685</v>
      </c>
      <c r="AX4" s="37">
        <f t="shared" si="14"/>
        <v>0.24790677263957769</v>
      </c>
      <c r="AY4" s="35">
        <f t="shared" si="15"/>
        <v>30.947619047619042</v>
      </c>
      <c r="AZ4" s="35">
        <f t="shared" si="16"/>
        <v>32.494999999999997</v>
      </c>
      <c r="BA4" s="31">
        <v>64.989999999999995</v>
      </c>
      <c r="BB4" s="36">
        <v>0.5</v>
      </c>
      <c r="BC4" s="38"/>
    </row>
    <row r="5" spans="1:55" s="23" customFormat="1" ht="87" customHeight="1" x14ac:dyDescent="0.25">
      <c r="A5" s="24">
        <v>4</v>
      </c>
      <c r="B5" s="25"/>
      <c r="C5" s="25" t="s">
        <v>64</v>
      </c>
      <c r="D5" s="25" t="s">
        <v>56</v>
      </c>
      <c r="E5" s="25" t="s">
        <v>57</v>
      </c>
      <c r="F5" s="25" t="s">
        <v>70</v>
      </c>
      <c r="G5" s="25" t="s">
        <v>58</v>
      </c>
      <c r="H5" s="25" t="s">
        <v>71</v>
      </c>
      <c r="I5" s="25" t="s">
        <v>72</v>
      </c>
      <c r="J5" s="25" t="s">
        <v>73</v>
      </c>
      <c r="K5" s="25" t="s">
        <v>74</v>
      </c>
      <c r="L5" s="25" t="s">
        <v>65</v>
      </c>
      <c r="M5" s="25"/>
      <c r="N5" s="25"/>
      <c r="O5" s="26" t="s">
        <v>60</v>
      </c>
      <c r="P5" s="27"/>
      <c r="Q5" s="28">
        <v>8.1</v>
      </c>
      <c r="R5" s="29">
        <f t="shared" si="0"/>
        <v>0</v>
      </c>
      <c r="S5" s="30">
        <v>8.2100000000000009</v>
      </c>
      <c r="T5" s="31"/>
      <c r="U5" s="25" t="s">
        <v>61</v>
      </c>
      <c r="V5" s="28">
        <v>28</v>
      </c>
      <c r="W5" s="28">
        <v>28</v>
      </c>
      <c r="X5" s="28">
        <v>10</v>
      </c>
      <c r="Y5" s="28"/>
      <c r="Z5" s="32">
        <v>1</v>
      </c>
      <c r="AA5" s="33">
        <f t="shared" si="1"/>
        <v>7.8399999999999997E-3</v>
      </c>
      <c r="AB5" s="34">
        <f t="shared" si="2"/>
        <v>8290.8163265306121</v>
      </c>
      <c r="AC5" s="25">
        <v>4300</v>
      </c>
      <c r="AD5" s="35">
        <f t="shared" si="3"/>
        <v>0.51864615384615387</v>
      </c>
      <c r="AE5" s="25" t="s">
        <v>62</v>
      </c>
      <c r="AF5" s="36">
        <v>0.185</v>
      </c>
      <c r="AG5" s="35">
        <f t="shared" si="4"/>
        <v>1.51885</v>
      </c>
      <c r="AH5" s="35">
        <f t="shared" si="5"/>
        <v>10.247496153846155</v>
      </c>
      <c r="AI5" s="36">
        <v>0.05</v>
      </c>
      <c r="AJ5" s="35">
        <f t="shared" si="6"/>
        <v>1.0711904761904762</v>
      </c>
      <c r="AK5" s="36">
        <v>0.08</v>
      </c>
      <c r="AL5" s="35">
        <f t="shared" si="7"/>
        <v>1.713904761904762</v>
      </c>
      <c r="AM5" s="36">
        <v>0.1</v>
      </c>
      <c r="AN5" s="35">
        <f t="shared" si="8"/>
        <v>2.1423809523809525</v>
      </c>
      <c r="AO5" s="35">
        <f t="shared" si="9"/>
        <v>1.4288095238095231</v>
      </c>
      <c r="AP5" s="25" t="s">
        <v>63</v>
      </c>
      <c r="AQ5" s="36">
        <v>0.05</v>
      </c>
      <c r="AR5" s="35">
        <f t="shared" si="10"/>
        <v>1.0711904761904762</v>
      </c>
      <c r="AS5" s="25"/>
      <c r="AT5" s="36">
        <v>0</v>
      </c>
      <c r="AU5" s="35">
        <f t="shared" si="11"/>
        <v>0</v>
      </c>
      <c r="AV5" s="35">
        <f t="shared" si="12"/>
        <v>7.4274761904761899</v>
      </c>
      <c r="AW5" s="35">
        <f t="shared" si="13"/>
        <v>17.674972344322345</v>
      </c>
      <c r="AX5" s="37">
        <f t="shared" si="14"/>
        <v>0.17498462051396033</v>
      </c>
      <c r="AY5" s="35">
        <f t="shared" si="15"/>
        <v>21.423809523809524</v>
      </c>
      <c r="AZ5" s="35">
        <f t="shared" si="16"/>
        <v>22.495000000000001</v>
      </c>
      <c r="BA5" s="31">
        <v>44.99</v>
      </c>
      <c r="BB5" s="36">
        <v>0.5</v>
      </c>
      <c r="BC5" s="38"/>
    </row>
    <row r="6" spans="1:55" s="23" customFormat="1" ht="87" customHeight="1" x14ac:dyDescent="0.25">
      <c r="A6" s="24">
        <v>5</v>
      </c>
      <c r="C6" s="25" t="s">
        <v>64</v>
      </c>
      <c r="D6" s="25" t="s">
        <v>56</v>
      </c>
      <c r="E6" s="25" t="s">
        <v>57</v>
      </c>
      <c r="F6" s="25" t="s">
        <v>70</v>
      </c>
      <c r="G6" s="25" t="s">
        <v>58</v>
      </c>
      <c r="H6" s="25" t="s">
        <v>71</v>
      </c>
      <c r="I6" s="25" t="s">
        <v>72</v>
      </c>
      <c r="J6" s="25" t="s">
        <v>73</v>
      </c>
      <c r="K6" s="25" t="s">
        <v>75</v>
      </c>
      <c r="L6" s="25" t="s">
        <v>65</v>
      </c>
      <c r="M6" s="25"/>
      <c r="N6" s="25"/>
      <c r="O6" s="26" t="s">
        <v>60</v>
      </c>
      <c r="P6" s="27"/>
      <c r="Q6" s="28">
        <v>8.1</v>
      </c>
      <c r="R6" s="29">
        <f t="shared" si="0"/>
        <v>0</v>
      </c>
      <c r="S6" s="30">
        <v>9.7100000000000009</v>
      </c>
      <c r="T6" s="31"/>
      <c r="U6" s="25" t="s">
        <v>61</v>
      </c>
      <c r="V6" s="28">
        <v>28</v>
      </c>
      <c r="W6" s="28">
        <v>28</v>
      </c>
      <c r="X6" s="28">
        <v>20</v>
      </c>
      <c r="Y6" s="28"/>
      <c r="Z6" s="32">
        <v>1</v>
      </c>
      <c r="AA6" s="33">
        <f t="shared" si="1"/>
        <v>1.5679999999999999E-2</v>
      </c>
      <c r="AB6" s="34">
        <f t="shared" si="2"/>
        <v>4145.408163265306</v>
      </c>
      <c r="AC6" s="25">
        <v>4300</v>
      </c>
      <c r="AD6" s="35">
        <f t="shared" si="3"/>
        <v>1.0372923076923077</v>
      </c>
      <c r="AE6" s="25" t="s">
        <v>62</v>
      </c>
      <c r="AF6" s="36">
        <v>0.185</v>
      </c>
      <c r="AG6" s="35">
        <f t="shared" si="4"/>
        <v>1.7963500000000001</v>
      </c>
      <c r="AH6" s="35">
        <f t="shared" si="5"/>
        <v>12.543642307692309</v>
      </c>
      <c r="AI6" s="36">
        <v>0.05</v>
      </c>
      <c r="AJ6" s="35">
        <f t="shared" si="6"/>
        <v>1.3092857142857144</v>
      </c>
      <c r="AK6" s="36">
        <v>0.08</v>
      </c>
      <c r="AL6" s="35">
        <f t="shared" si="7"/>
        <v>2.0948571428571432</v>
      </c>
      <c r="AM6" s="36">
        <v>0.1</v>
      </c>
      <c r="AN6" s="35">
        <f t="shared" si="8"/>
        <v>2.6185714285714288</v>
      </c>
      <c r="AO6" s="35">
        <f t="shared" si="9"/>
        <v>1.1907142857142858</v>
      </c>
      <c r="AP6" s="25" t="s">
        <v>63</v>
      </c>
      <c r="AQ6" s="36">
        <v>0.05</v>
      </c>
      <c r="AR6" s="35">
        <f t="shared" si="10"/>
        <v>1.3092857142857144</v>
      </c>
      <c r="AS6" s="25"/>
      <c r="AT6" s="36">
        <v>0</v>
      </c>
      <c r="AU6" s="35">
        <f t="shared" si="11"/>
        <v>0</v>
      </c>
      <c r="AV6" s="35">
        <f t="shared" si="12"/>
        <v>8.5227142857142866</v>
      </c>
      <c r="AW6" s="35">
        <f t="shared" si="13"/>
        <v>21.066356593406596</v>
      </c>
      <c r="AX6" s="37">
        <f t="shared" si="14"/>
        <v>0.19550193042091563</v>
      </c>
      <c r="AY6" s="35">
        <f t="shared" si="15"/>
        <v>26.185714285714287</v>
      </c>
      <c r="AZ6" s="35">
        <f t="shared" si="16"/>
        <v>27.495000000000001</v>
      </c>
      <c r="BA6" s="31">
        <v>54.99</v>
      </c>
      <c r="BB6" s="36">
        <v>0.5</v>
      </c>
      <c r="BC6" s="38"/>
    </row>
    <row r="7" spans="1:55" s="23" customFormat="1" ht="87" customHeight="1" x14ac:dyDescent="0.25">
      <c r="A7" s="24">
        <v>6</v>
      </c>
      <c r="B7" s="25"/>
      <c r="C7" s="25" t="s">
        <v>64</v>
      </c>
      <c r="D7" s="25" t="s">
        <v>56</v>
      </c>
      <c r="E7" s="25" t="s">
        <v>57</v>
      </c>
      <c r="F7" s="25" t="s">
        <v>70</v>
      </c>
      <c r="G7" s="25" t="s">
        <v>58</v>
      </c>
      <c r="H7" s="25" t="s">
        <v>71</v>
      </c>
      <c r="I7" s="25" t="s">
        <v>72</v>
      </c>
      <c r="J7" s="25" t="s">
        <v>73</v>
      </c>
      <c r="K7" s="25" t="s">
        <v>76</v>
      </c>
      <c r="L7" s="25" t="s">
        <v>65</v>
      </c>
      <c r="M7" s="25"/>
      <c r="N7" s="25"/>
      <c r="O7" s="26" t="s">
        <v>60</v>
      </c>
      <c r="P7" s="27"/>
      <c r="Q7" s="28">
        <v>8.1</v>
      </c>
      <c r="R7" s="29">
        <f t="shared" si="0"/>
        <v>0</v>
      </c>
      <c r="S7" s="30">
        <v>10.65</v>
      </c>
      <c r="T7" s="31"/>
      <c r="U7" s="25" t="s">
        <v>61</v>
      </c>
      <c r="V7" s="28">
        <v>28</v>
      </c>
      <c r="W7" s="28">
        <v>28</v>
      </c>
      <c r="X7" s="28">
        <v>20</v>
      </c>
      <c r="Y7" s="28"/>
      <c r="Z7" s="32">
        <v>1</v>
      </c>
      <c r="AA7" s="33">
        <f t="shared" si="1"/>
        <v>1.5679999999999999E-2</v>
      </c>
      <c r="AB7" s="34">
        <f t="shared" si="2"/>
        <v>4145.408163265306</v>
      </c>
      <c r="AC7" s="25">
        <v>4300</v>
      </c>
      <c r="AD7" s="35">
        <f t="shared" si="3"/>
        <v>1.0372923076923077</v>
      </c>
      <c r="AE7" s="25" t="s">
        <v>62</v>
      </c>
      <c r="AF7" s="36">
        <v>0.185</v>
      </c>
      <c r="AG7" s="35">
        <f t="shared" si="4"/>
        <v>1.9702500000000001</v>
      </c>
      <c r="AH7" s="35">
        <f t="shared" si="5"/>
        <v>13.657542307692308</v>
      </c>
      <c r="AI7" s="36">
        <v>0.05</v>
      </c>
      <c r="AJ7" s="35">
        <f t="shared" si="6"/>
        <v>1.5473809523809523</v>
      </c>
      <c r="AK7" s="36">
        <v>0.08</v>
      </c>
      <c r="AL7" s="35">
        <f t="shared" si="7"/>
        <v>2.4758095238095232</v>
      </c>
      <c r="AM7" s="36">
        <v>0.1</v>
      </c>
      <c r="AN7" s="35">
        <f t="shared" si="8"/>
        <v>3.0947619047619046</v>
      </c>
      <c r="AO7" s="35">
        <f t="shared" si="9"/>
        <v>0.95261904761904503</v>
      </c>
      <c r="AP7" s="25" t="s">
        <v>63</v>
      </c>
      <c r="AQ7" s="36">
        <v>0.05</v>
      </c>
      <c r="AR7" s="35">
        <f t="shared" si="10"/>
        <v>1.5473809523809523</v>
      </c>
      <c r="AS7" s="25"/>
      <c r="AT7" s="36">
        <v>0</v>
      </c>
      <c r="AU7" s="35">
        <f t="shared" si="11"/>
        <v>0</v>
      </c>
      <c r="AV7" s="35">
        <f t="shared" si="12"/>
        <v>9.6179523809523779</v>
      </c>
      <c r="AW7" s="35">
        <f t="shared" si="13"/>
        <v>23.275494688644685</v>
      </c>
      <c r="AX7" s="37">
        <f t="shared" si="14"/>
        <v>0.24790677263957769</v>
      </c>
      <c r="AY7" s="35">
        <f t="shared" si="15"/>
        <v>30.947619047619042</v>
      </c>
      <c r="AZ7" s="35">
        <f t="shared" si="16"/>
        <v>32.494999999999997</v>
      </c>
      <c r="BA7" s="31">
        <v>64.989999999999995</v>
      </c>
      <c r="BB7" s="36">
        <v>0.5</v>
      </c>
      <c r="BC7" s="38"/>
    </row>
    <row r="8" spans="1:55" s="23" customFormat="1" ht="87" customHeight="1" x14ac:dyDescent="0.25">
      <c r="A8" s="24">
        <v>7</v>
      </c>
      <c r="B8" s="25"/>
      <c r="C8" s="25" t="s">
        <v>66</v>
      </c>
      <c r="D8" s="25" t="s">
        <v>56</v>
      </c>
      <c r="E8" s="25" t="s">
        <v>57</v>
      </c>
      <c r="F8" s="25" t="s">
        <v>70</v>
      </c>
      <c r="G8" s="25" t="s">
        <v>58</v>
      </c>
      <c r="H8" s="25" t="s">
        <v>71</v>
      </c>
      <c r="I8" s="25" t="s">
        <v>72</v>
      </c>
      <c r="J8" s="25" t="s">
        <v>73</v>
      </c>
      <c r="K8" s="25" t="s">
        <v>74</v>
      </c>
      <c r="L8" s="25" t="s">
        <v>67</v>
      </c>
      <c r="M8" s="25"/>
      <c r="N8" s="25"/>
      <c r="O8" s="26" t="s">
        <v>60</v>
      </c>
      <c r="P8" s="27"/>
      <c r="Q8" s="28">
        <v>8.1</v>
      </c>
      <c r="R8" s="29">
        <f t="shared" si="0"/>
        <v>0</v>
      </c>
      <c r="S8" s="30">
        <v>8.2100000000000009</v>
      </c>
      <c r="T8" s="31"/>
      <c r="U8" s="25" t="s">
        <v>61</v>
      </c>
      <c r="V8" s="28">
        <v>28</v>
      </c>
      <c r="W8" s="28">
        <v>28</v>
      </c>
      <c r="X8" s="28">
        <v>10</v>
      </c>
      <c r="Y8" s="28"/>
      <c r="Z8" s="32">
        <v>1</v>
      </c>
      <c r="AA8" s="33">
        <f t="shared" si="1"/>
        <v>7.8399999999999997E-3</v>
      </c>
      <c r="AB8" s="34">
        <f t="shared" si="2"/>
        <v>8290.8163265306121</v>
      </c>
      <c r="AC8" s="25">
        <v>4300</v>
      </c>
      <c r="AD8" s="35">
        <f t="shared" si="3"/>
        <v>0.51864615384615387</v>
      </c>
      <c r="AE8" s="25" t="s">
        <v>62</v>
      </c>
      <c r="AF8" s="36">
        <v>0.185</v>
      </c>
      <c r="AG8" s="35">
        <f t="shared" si="4"/>
        <v>1.51885</v>
      </c>
      <c r="AH8" s="35">
        <f t="shared" si="5"/>
        <v>10.247496153846155</v>
      </c>
      <c r="AI8" s="36">
        <v>0.05</v>
      </c>
      <c r="AJ8" s="35">
        <f t="shared" si="6"/>
        <v>1.0711904761904762</v>
      </c>
      <c r="AK8" s="36">
        <v>0.08</v>
      </c>
      <c r="AL8" s="35">
        <f t="shared" si="7"/>
        <v>1.713904761904762</v>
      </c>
      <c r="AM8" s="36">
        <v>0.1</v>
      </c>
      <c r="AN8" s="35">
        <f t="shared" si="8"/>
        <v>2.1423809523809525</v>
      </c>
      <c r="AO8" s="35">
        <f t="shared" si="9"/>
        <v>1.4288095238095231</v>
      </c>
      <c r="AP8" s="25" t="s">
        <v>63</v>
      </c>
      <c r="AQ8" s="36">
        <v>0.05</v>
      </c>
      <c r="AR8" s="35">
        <f t="shared" si="10"/>
        <v>1.0711904761904762</v>
      </c>
      <c r="AS8" s="25"/>
      <c r="AT8" s="36">
        <v>0</v>
      </c>
      <c r="AU8" s="35">
        <f t="shared" si="11"/>
        <v>0</v>
      </c>
      <c r="AV8" s="35">
        <f t="shared" si="12"/>
        <v>7.4274761904761899</v>
      </c>
      <c r="AW8" s="35">
        <f t="shared" si="13"/>
        <v>17.674972344322345</v>
      </c>
      <c r="AX8" s="37">
        <f t="shared" si="14"/>
        <v>0.17498462051396033</v>
      </c>
      <c r="AY8" s="35">
        <f t="shared" si="15"/>
        <v>21.423809523809524</v>
      </c>
      <c r="AZ8" s="35">
        <f t="shared" si="16"/>
        <v>22.495000000000001</v>
      </c>
      <c r="BA8" s="31">
        <v>44.99</v>
      </c>
      <c r="BB8" s="36">
        <v>0.5</v>
      </c>
      <c r="BC8" s="38"/>
    </row>
    <row r="9" spans="1:55" s="23" customFormat="1" ht="87" customHeight="1" x14ac:dyDescent="0.25">
      <c r="A9" s="24">
        <v>8</v>
      </c>
      <c r="C9" s="25" t="s">
        <v>66</v>
      </c>
      <c r="D9" s="25" t="s">
        <v>56</v>
      </c>
      <c r="E9" s="25" t="s">
        <v>57</v>
      </c>
      <c r="F9" s="25" t="s">
        <v>70</v>
      </c>
      <c r="G9" s="25" t="s">
        <v>58</v>
      </c>
      <c r="H9" s="25" t="s">
        <v>71</v>
      </c>
      <c r="I9" s="25" t="s">
        <v>72</v>
      </c>
      <c r="J9" s="25" t="s">
        <v>73</v>
      </c>
      <c r="K9" s="25" t="s">
        <v>75</v>
      </c>
      <c r="L9" s="25" t="s">
        <v>67</v>
      </c>
      <c r="M9" s="25"/>
      <c r="N9" s="25"/>
      <c r="O9" s="26" t="s">
        <v>60</v>
      </c>
      <c r="P9" s="27"/>
      <c r="Q9" s="28">
        <v>8.1</v>
      </c>
      <c r="R9" s="29">
        <f t="shared" si="0"/>
        <v>0</v>
      </c>
      <c r="S9" s="30">
        <v>9.7100000000000009</v>
      </c>
      <c r="T9" s="31"/>
      <c r="U9" s="25" t="s">
        <v>61</v>
      </c>
      <c r="V9" s="28">
        <v>28</v>
      </c>
      <c r="W9" s="28">
        <v>28</v>
      </c>
      <c r="X9" s="28">
        <v>20</v>
      </c>
      <c r="Y9" s="28"/>
      <c r="Z9" s="32">
        <v>1</v>
      </c>
      <c r="AA9" s="33">
        <f t="shared" si="1"/>
        <v>1.5679999999999999E-2</v>
      </c>
      <c r="AB9" s="34">
        <f t="shared" si="2"/>
        <v>4145.408163265306</v>
      </c>
      <c r="AC9" s="25">
        <v>4300</v>
      </c>
      <c r="AD9" s="35">
        <f t="shared" si="3"/>
        <v>1.0372923076923077</v>
      </c>
      <c r="AE9" s="25" t="s">
        <v>62</v>
      </c>
      <c r="AF9" s="36">
        <v>0.185</v>
      </c>
      <c r="AG9" s="35">
        <f t="shared" si="4"/>
        <v>1.7963500000000001</v>
      </c>
      <c r="AH9" s="35">
        <f t="shared" si="5"/>
        <v>12.543642307692309</v>
      </c>
      <c r="AI9" s="36">
        <v>0.05</v>
      </c>
      <c r="AJ9" s="35">
        <f t="shared" si="6"/>
        <v>1.3092857142857144</v>
      </c>
      <c r="AK9" s="36">
        <v>0.08</v>
      </c>
      <c r="AL9" s="35">
        <f t="shared" si="7"/>
        <v>2.0948571428571432</v>
      </c>
      <c r="AM9" s="36">
        <v>0.1</v>
      </c>
      <c r="AN9" s="35">
        <f t="shared" si="8"/>
        <v>2.6185714285714288</v>
      </c>
      <c r="AO9" s="35">
        <f t="shared" si="9"/>
        <v>1.1907142857142858</v>
      </c>
      <c r="AP9" s="25" t="s">
        <v>63</v>
      </c>
      <c r="AQ9" s="36">
        <v>0.05</v>
      </c>
      <c r="AR9" s="35">
        <f t="shared" si="10"/>
        <v>1.3092857142857144</v>
      </c>
      <c r="AS9" s="25"/>
      <c r="AT9" s="36">
        <v>0</v>
      </c>
      <c r="AU9" s="35">
        <f t="shared" si="11"/>
        <v>0</v>
      </c>
      <c r="AV9" s="35">
        <f t="shared" si="12"/>
        <v>8.5227142857142866</v>
      </c>
      <c r="AW9" s="35">
        <f t="shared" si="13"/>
        <v>21.066356593406596</v>
      </c>
      <c r="AX9" s="37">
        <f t="shared" si="14"/>
        <v>0.19550193042091563</v>
      </c>
      <c r="AY9" s="35">
        <f t="shared" si="15"/>
        <v>26.185714285714287</v>
      </c>
      <c r="AZ9" s="35">
        <f t="shared" si="16"/>
        <v>27.495000000000001</v>
      </c>
      <c r="BA9" s="31">
        <v>54.99</v>
      </c>
      <c r="BB9" s="36">
        <v>0.5</v>
      </c>
      <c r="BC9" s="38"/>
    </row>
    <row r="10" spans="1:55" s="23" customFormat="1" ht="87" customHeight="1" x14ac:dyDescent="0.25">
      <c r="A10" s="24">
        <v>9</v>
      </c>
      <c r="B10" s="25"/>
      <c r="C10" s="25" t="s">
        <v>66</v>
      </c>
      <c r="D10" s="25" t="s">
        <v>56</v>
      </c>
      <c r="E10" s="25" t="s">
        <v>57</v>
      </c>
      <c r="F10" s="25" t="s">
        <v>70</v>
      </c>
      <c r="G10" s="25" t="s">
        <v>58</v>
      </c>
      <c r="H10" s="25" t="s">
        <v>71</v>
      </c>
      <c r="I10" s="25" t="s">
        <v>72</v>
      </c>
      <c r="J10" s="25" t="s">
        <v>73</v>
      </c>
      <c r="K10" s="25" t="s">
        <v>76</v>
      </c>
      <c r="L10" s="25" t="s">
        <v>67</v>
      </c>
      <c r="M10" s="25"/>
      <c r="N10" s="25"/>
      <c r="O10" s="26" t="s">
        <v>60</v>
      </c>
      <c r="P10" s="27"/>
      <c r="Q10" s="28">
        <v>8.1</v>
      </c>
      <c r="R10" s="29">
        <f t="shared" si="0"/>
        <v>0</v>
      </c>
      <c r="S10" s="30">
        <v>10.65</v>
      </c>
      <c r="T10" s="31"/>
      <c r="U10" s="25" t="s">
        <v>61</v>
      </c>
      <c r="V10" s="28">
        <v>28</v>
      </c>
      <c r="W10" s="28">
        <v>28</v>
      </c>
      <c r="X10" s="28">
        <v>20</v>
      </c>
      <c r="Y10" s="28"/>
      <c r="Z10" s="32">
        <v>1</v>
      </c>
      <c r="AA10" s="33">
        <f t="shared" si="1"/>
        <v>1.5679999999999999E-2</v>
      </c>
      <c r="AB10" s="34">
        <f t="shared" si="2"/>
        <v>4145.408163265306</v>
      </c>
      <c r="AC10" s="25">
        <v>4300</v>
      </c>
      <c r="AD10" s="35">
        <f t="shared" si="3"/>
        <v>1.0372923076923077</v>
      </c>
      <c r="AE10" s="25" t="s">
        <v>62</v>
      </c>
      <c r="AF10" s="36">
        <v>0.185</v>
      </c>
      <c r="AG10" s="35">
        <f t="shared" si="4"/>
        <v>1.9702500000000001</v>
      </c>
      <c r="AH10" s="35">
        <f t="shared" si="5"/>
        <v>13.657542307692308</v>
      </c>
      <c r="AI10" s="36">
        <v>0.05</v>
      </c>
      <c r="AJ10" s="35">
        <f t="shared" si="6"/>
        <v>1.5473809523809523</v>
      </c>
      <c r="AK10" s="36">
        <v>0.08</v>
      </c>
      <c r="AL10" s="35">
        <f t="shared" si="7"/>
        <v>2.4758095238095232</v>
      </c>
      <c r="AM10" s="36">
        <v>0.1</v>
      </c>
      <c r="AN10" s="35">
        <f t="shared" si="8"/>
        <v>3.0947619047619046</v>
      </c>
      <c r="AO10" s="35">
        <f t="shared" si="9"/>
        <v>0.95261904761904503</v>
      </c>
      <c r="AP10" s="25" t="s">
        <v>63</v>
      </c>
      <c r="AQ10" s="36">
        <v>0.05</v>
      </c>
      <c r="AR10" s="35">
        <f t="shared" si="10"/>
        <v>1.5473809523809523</v>
      </c>
      <c r="AS10" s="25"/>
      <c r="AT10" s="36">
        <v>0</v>
      </c>
      <c r="AU10" s="35">
        <f t="shared" si="11"/>
        <v>0</v>
      </c>
      <c r="AV10" s="35">
        <f t="shared" si="12"/>
        <v>9.6179523809523779</v>
      </c>
      <c r="AW10" s="35">
        <f t="shared" si="13"/>
        <v>23.275494688644685</v>
      </c>
      <c r="AX10" s="37">
        <f t="shared" si="14"/>
        <v>0.24790677263957769</v>
      </c>
      <c r="AY10" s="35">
        <f t="shared" si="15"/>
        <v>30.947619047619042</v>
      </c>
      <c r="AZ10" s="35">
        <f t="shared" si="16"/>
        <v>32.494999999999997</v>
      </c>
      <c r="BA10" s="31">
        <v>64.989999999999995</v>
      </c>
      <c r="BB10" s="36">
        <v>0.5</v>
      </c>
      <c r="BC10" s="38"/>
    </row>
    <row r="11" spans="1:55" s="23" customFormat="1" ht="87" customHeight="1" x14ac:dyDescent="0.25">
      <c r="A11" s="24">
        <v>10</v>
      </c>
      <c r="B11" s="25"/>
      <c r="C11" s="25" t="s">
        <v>68</v>
      </c>
      <c r="D11" s="25" t="s">
        <v>56</v>
      </c>
      <c r="E11" s="25" t="s">
        <v>57</v>
      </c>
      <c r="F11" s="25" t="s">
        <v>70</v>
      </c>
      <c r="G11" s="25" t="s">
        <v>58</v>
      </c>
      <c r="H11" s="25" t="s">
        <v>71</v>
      </c>
      <c r="I11" s="25" t="s">
        <v>72</v>
      </c>
      <c r="J11" s="25" t="s">
        <v>73</v>
      </c>
      <c r="K11" s="25" t="s">
        <v>74</v>
      </c>
      <c r="L11" s="25" t="s">
        <v>69</v>
      </c>
      <c r="M11" s="25"/>
      <c r="N11" s="25"/>
      <c r="O11" s="26" t="s">
        <v>60</v>
      </c>
      <c r="P11" s="27"/>
      <c r="Q11" s="28">
        <v>8.1</v>
      </c>
      <c r="R11" s="29">
        <f t="shared" si="0"/>
        <v>0</v>
      </c>
      <c r="S11" s="30">
        <v>8.2100000000000009</v>
      </c>
      <c r="T11" s="31"/>
      <c r="U11" s="25" t="s">
        <v>61</v>
      </c>
      <c r="V11" s="28">
        <v>28</v>
      </c>
      <c r="W11" s="28">
        <v>28</v>
      </c>
      <c r="X11" s="28">
        <v>10</v>
      </c>
      <c r="Y11" s="28"/>
      <c r="Z11" s="32">
        <v>1</v>
      </c>
      <c r="AA11" s="33">
        <f t="shared" si="1"/>
        <v>7.8399999999999997E-3</v>
      </c>
      <c r="AB11" s="34">
        <f t="shared" si="2"/>
        <v>8290.8163265306121</v>
      </c>
      <c r="AC11" s="25">
        <v>4300</v>
      </c>
      <c r="AD11" s="35">
        <f t="shared" si="3"/>
        <v>0.51864615384615387</v>
      </c>
      <c r="AE11" s="25" t="s">
        <v>62</v>
      </c>
      <c r="AF11" s="36">
        <v>0.185</v>
      </c>
      <c r="AG11" s="35">
        <f t="shared" si="4"/>
        <v>1.51885</v>
      </c>
      <c r="AH11" s="35">
        <f t="shared" si="5"/>
        <v>10.247496153846155</v>
      </c>
      <c r="AI11" s="36">
        <v>0.05</v>
      </c>
      <c r="AJ11" s="35">
        <f t="shared" si="6"/>
        <v>1.0711904761904762</v>
      </c>
      <c r="AK11" s="36">
        <v>0.08</v>
      </c>
      <c r="AL11" s="35">
        <f t="shared" si="7"/>
        <v>1.713904761904762</v>
      </c>
      <c r="AM11" s="36">
        <v>0.1</v>
      </c>
      <c r="AN11" s="35">
        <f t="shared" si="8"/>
        <v>2.1423809523809525</v>
      </c>
      <c r="AO11" s="35">
        <f t="shared" si="9"/>
        <v>1.4288095238095231</v>
      </c>
      <c r="AP11" s="25" t="s">
        <v>63</v>
      </c>
      <c r="AQ11" s="36">
        <v>0.05</v>
      </c>
      <c r="AR11" s="35">
        <f t="shared" si="10"/>
        <v>1.0711904761904762</v>
      </c>
      <c r="AS11" s="25"/>
      <c r="AT11" s="36">
        <v>0</v>
      </c>
      <c r="AU11" s="35">
        <f t="shared" si="11"/>
        <v>0</v>
      </c>
      <c r="AV11" s="35">
        <f t="shared" si="12"/>
        <v>7.4274761904761899</v>
      </c>
      <c r="AW11" s="35">
        <f t="shared" si="13"/>
        <v>17.674972344322345</v>
      </c>
      <c r="AX11" s="37">
        <f t="shared" si="14"/>
        <v>0.17498462051396033</v>
      </c>
      <c r="AY11" s="35">
        <f t="shared" si="15"/>
        <v>21.423809523809524</v>
      </c>
      <c r="AZ11" s="35">
        <f t="shared" si="16"/>
        <v>22.495000000000001</v>
      </c>
      <c r="BA11" s="31">
        <v>44.99</v>
      </c>
      <c r="BB11" s="36">
        <v>0.5</v>
      </c>
      <c r="BC11" s="38"/>
    </row>
    <row r="12" spans="1:55" s="23" customFormat="1" ht="87" customHeight="1" x14ac:dyDescent="0.25">
      <c r="A12" s="24">
        <v>11</v>
      </c>
      <c r="C12" s="25" t="s">
        <v>68</v>
      </c>
      <c r="D12" s="25" t="s">
        <v>56</v>
      </c>
      <c r="E12" s="25" t="s">
        <v>57</v>
      </c>
      <c r="F12" s="25" t="s">
        <v>70</v>
      </c>
      <c r="G12" s="25" t="s">
        <v>58</v>
      </c>
      <c r="H12" s="25" t="s">
        <v>71</v>
      </c>
      <c r="I12" s="25" t="s">
        <v>72</v>
      </c>
      <c r="J12" s="25" t="s">
        <v>73</v>
      </c>
      <c r="K12" s="25" t="s">
        <v>75</v>
      </c>
      <c r="L12" s="25" t="s">
        <v>69</v>
      </c>
      <c r="M12" s="25"/>
      <c r="N12" s="25"/>
      <c r="O12" s="26" t="s">
        <v>60</v>
      </c>
      <c r="P12" s="27"/>
      <c r="Q12" s="28">
        <v>8.1</v>
      </c>
      <c r="R12" s="29">
        <f t="shared" si="0"/>
        <v>0</v>
      </c>
      <c r="S12" s="30">
        <v>9.7100000000000009</v>
      </c>
      <c r="T12" s="31"/>
      <c r="U12" s="25" t="s">
        <v>61</v>
      </c>
      <c r="V12" s="28">
        <v>28</v>
      </c>
      <c r="W12" s="28">
        <v>28</v>
      </c>
      <c r="X12" s="28">
        <v>20</v>
      </c>
      <c r="Y12" s="28"/>
      <c r="Z12" s="32">
        <v>1</v>
      </c>
      <c r="AA12" s="33">
        <f t="shared" si="1"/>
        <v>1.5679999999999999E-2</v>
      </c>
      <c r="AB12" s="34">
        <f t="shared" si="2"/>
        <v>4145.408163265306</v>
      </c>
      <c r="AC12" s="25">
        <v>4300</v>
      </c>
      <c r="AD12" s="35">
        <f t="shared" si="3"/>
        <v>1.0372923076923077</v>
      </c>
      <c r="AE12" s="25" t="s">
        <v>62</v>
      </c>
      <c r="AF12" s="36">
        <v>0.185</v>
      </c>
      <c r="AG12" s="35">
        <f t="shared" si="4"/>
        <v>1.7963500000000001</v>
      </c>
      <c r="AH12" s="35">
        <f t="shared" si="5"/>
        <v>12.543642307692309</v>
      </c>
      <c r="AI12" s="36">
        <v>0.05</v>
      </c>
      <c r="AJ12" s="35">
        <f t="shared" si="6"/>
        <v>1.3092857142857144</v>
      </c>
      <c r="AK12" s="36">
        <v>0.08</v>
      </c>
      <c r="AL12" s="35">
        <f t="shared" si="7"/>
        <v>2.0948571428571432</v>
      </c>
      <c r="AM12" s="36">
        <v>0.1</v>
      </c>
      <c r="AN12" s="35">
        <f t="shared" si="8"/>
        <v>2.6185714285714288</v>
      </c>
      <c r="AO12" s="35">
        <f t="shared" si="9"/>
        <v>1.1907142857142858</v>
      </c>
      <c r="AP12" s="25" t="s">
        <v>63</v>
      </c>
      <c r="AQ12" s="36">
        <v>0.05</v>
      </c>
      <c r="AR12" s="35">
        <f t="shared" si="10"/>
        <v>1.3092857142857144</v>
      </c>
      <c r="AS12" s="25"/>
      <c r="AT12" s="36">
        <v>0</v>
      </c>
      <c r="AU12" s="35">
        <f t="shared" si="11"/>
        <v>0</v>
      </c>
      <c r="AV12" s="35">
        <f t="shared" si="12"/>
        <v>8.5227142857142866</v>
      </c>
      <c r="AW12" s="35">
        <f t="shared" si="13"/>
        <v>21.066356593406596</v>
      </c>
      <c r="AX12" s="37">
        <f t="shared" si="14"/>
        <v>0.19550193042091563</v>
      </c>
      <c r="AY12" s="35">
        <f t="shared" si="15"/>
        <v>26.185714285714287</v>
      </c>
      <c r="AZ12" s="35">
        <f t="shared" si="16"/>
        <v>27.495000000000001</v>
      </c>
      <c r="BA12" s="31">
        <v>54.99</v>
      </c>
      <c r="BB12" s="36">
        <v>0.5</v>
      </c>
      <c r="BC12" s="38"/>
    </row>
    <row r="13" spans="1:55" s="23" customFormat="1" ht="87" customHeight="1" x14ac:dyDescent="0.25">
      <c r="A13" s="24">
        <v>12</v>
      </c>
      <c r="B13" s="25"/>
      <c r="C13" s="25" t="s">
        <v>68</v>
      </c>
      <c r="D13" s="25" t="s">
        <v>56</v>
      </c>
      <c r="E13" s="25" t="s">
        <v>57</v>
      </c>
      <c r="F13" s="25" t="s">
        <v>70</v>
      </c>
      <c r="G13" s="25" t="s">
        <v>58</v>
      </c>
      <c r="H13" s="25" t="s">
        <v>71</v>
      </c>
      <c r="I13" s="25" t="s">
        <v>72</v>
      </c>
      <c r="J13" s="25" t="s">
        <v>73</v>
      </c>
      <c r="K13" s="25" t="s">
        <v>76</v>
      </c>
      <c r="L13" s="25" t="s">
        <v>69</v>
      </c>
      <c r="M13" s="25"/>
      <c r="N13" s="25"/>
      <c r="O13" s="26" t="s">
        <v>60</v>
      </c>
      <c r="P13" s="27"/>
      <c r="Q13" s="28">
        <v>8.1</v>
      </c>
      <c r="R13" s="29">
        <f t="shared" si="0"/>
        <v>0</v>
      </c>
      <c r="S13" s="30">
        <v>10.65</v>
      </c>
      <c r="T13" s="31"/>
      <c r="U13" s="25" t="s">
        <v>61</v>
      </c>
      <c r="V13" s="28">
        <v>28</v>
      </c>
      <c r="W13" s="28">
        <v>28</v>
      </c>
      <c r="X13" s="28">
        <v>20</v>
      </c>
      <c r="Y13" s="28"/>
      <c r="Z13" s="32">
        <v>1</v>
      </c>
      <c r="AA13" s="33">
        <f t="shared" si="1"/>
        <v>1.5679999999999999E-2</v>
      </c>
      <c r="AB13" s="34">
        <f t="shared" si="2"/>
        <v>4145.408163265306</v>
      </c>
      <c r="AC13" s="25">
        <v>4300</v>
      </c>
      <c r="AD13" s="35">
        <f t="shared" si="3"/>
        <v>1.0372923076923077</v>
      </c>
      <c r="AE13" s="25" t="s">
        <v>62</v>
      </c>
      <c r="AF13" s="36">
        <v>0.185</v>
      </c>
      <c r="AG13" s="35">
        <f t="shared" si="4"/>
        <v>1.9702500000000001</v>
      </c>
      <c r="AH13" s="35">
        <f t="shared" si="5"/>
        <v>13.657542307692308</v>
      </c>
      <c r="AI13" s="36">
        <v>0.05</v>
      </c>
      <c r="AJ13" s="35">
        <f t="shared" si="6"/>
        <v>1.5473809523809523</v>
      </c>
      <c r="AK13" s="36">
        <v>0.08</v>
      </c>
      <c r="AL13" s="35">
        <f t="shared" si="7"/>
        <v>2.4758095238095232</v>
      </c>
      <c r="AM13" s="36">
        <v>0.1</v>
      </c>
      <c r="AN13" s="35">
        <f t="shared" si="8"/>
        <v>3.0947619047619046</v>
      </c>
      <c r="AO13" s="35">
        <f t="shared" si="9"/>
        <v>0.95261904761904503</v>
      </c>
      <c r="AP13" s="25" t="s">
        <v>63</v>
      </c>
      <c r="AQ13" s="36">
        <v>0.05</v>
      </c>
      <c r="AR13" s="35">
        <f t="shared" si="10"/>
        <v>1.5473809523809523</v>
      </c>
      <c r="AS13" s="25"/>
      <c r="AT13" s="36">
        <v>0</v>
      </c>
      <c r="AU13" s="35">
        <f t="shared" si="11"/>
        <v>0</v>
      </c>
      <c r="AV13" s="35">
        <f t="shared" si="12"/>
        <v>9.6179523809523779</v>
      </c>
      <c r="AW13" s="35">
        <f t="shared" si="13"/>
        <v>23.275494688644685</v>
      </c>
      <c r="AX13" s="37">
        <f t="shared" si="14"/>
        <v>0.24790677263957769</v>
      </c>
      <c r="AY13" s="35">
        <f t="shared" si="15"/>
        <v>30.947619047619042</v>
      </c>
      <c r="AZ13" s="35">
        <f t="shared" si="16"/>
        <v>32.494999999999997</v>
      </c>
      <c r="BA13" s="31">
        <v>64.989999999999995</v>
      </c>
      <c r="BB13" s="36">
        <v>0.5</v>
      </c>
      <c r="BC13" s="38"/>
    </row>
  </sheetData>
  <protectedRanges>
    <protectedRange sqref="B2:B5 B7:B8 C2:N7 A2:A13 B10:B11 B13 D8:K13 M8:N13 P2:BC13" name="Range1_2"/>
    <protectedRange sqref="O2:O13" name="Range1_1_1"/>
    <protectedRange sqref="C8:C10" name="Range1_2_1"/>
    <protectedRange sqref="L8:L10" name="Range1_3"/>
    <protectedRange sqref="C11" name="Range1_4"/>
    <protectedRange sqref="C12" name="Range1_5"/>
    <protectedRange sqref="C13" name="Range1_6"/>
    <protectedRange sqref="L11:L13" name="Range1_7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F2:F13</xm:sqref>
        </x14:dataValidation>
        <x14:dataValidation type="list" allowBlank="1" showInputMessage="1" showErrorMessage="1">
          <x14:formula1>
            <xm:f>[1]ValueSelection!#REF!</xm:f>
          </x14:formula1>
          <xm:sqref>E2:E13</xm:sqref>
        </x14:dataValidation>
        <x14:dataValidation type="list" allowBlank="1" showInputMessage="1" showErrorMessage="1">
          <x14:formula1>
            <xm:f>[1]Data!#REF!</xm:f>
          </x14:formula1>
          <xm:sqref>O2:O13</xm:sqref>
        </x14:dataValidation>
        <x14:dataValidation type="list" allowBlank="1" showInputMessage="1" showErrorMessage="1">
          <x14:formula1>
            <xm:f>[1]Data!#REF!</xm:f>
          </x14:formula1>
          <xm:sqref>U2:U13</xm:sqref>
        </x14:dataValidation>
        <x14:dataValidation type="list" allowBlank="1" showInputMessage="1" showErrorMessage="1">
          <x14:formula1>
            <xm:f>[1]ValueSelection!#REF!</xm:f>
          </x14:formula1>
          <xm:sqref>D2:D13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2025-07-10T03:29:04Z</dcterms:modified>
</cp:coreProperties>
</file>