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490FCA8C-45E1-42D6-AD4E-7960E1128D7B}" xr6:coauthVersionLast="47" xr6:coauthVersionMax="47" xr10:uidLastSave="{00000000-0000-0000-0000-000000000000}"/>
  <bookViews>
    <workbookView xWindow="-110" yWindow="-110" windowWidth="19420" windowHeight="10300" xr2:uid="{75DD6E8A-C2C8-4774-B1CC-146E0B2D3661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3" i="1" l="1"/>
  <c r="BM13" i="1" s="1"/>
  <c r="BG13" i="1"/>
  <c r="AZ13" i="1"/>
  <c r="AW13" i="1"/>
  <c r="AT13" i="1"/>
  <c r="AQ13" i="1"/>
  <c r="AO13" i="1"/>
  <c r="AM13" i="1"/>
  <c r="BA13" i="1" s="1"/>
  <c r="BB13" i="1" s="1"/>
  <c r="AJ13" i="1"/>
  <c r="AC13" i="1"/>
  <c r="AE13" i="1" s="1"/>
  <c r="AG13" i="1" s="1"/>
  <c r="BK12" i="1"/>
  <c r="BM12" i="1" s="1"/>
  <c r="BG12" i="1"/>
  <c r="AZ12" i="1"/>
  <c r="AW12" i="1"/>
  <c r="AT12" i="1"/>
  <c r="AQ12" i="1"/>
  <c r="AO12" i="1"/>
  <c r="AM12" i="1"/>
  <c r="AJ12" i="1"/>
  <c r="AC12" i="1"/>
  <c r="AE12" i="1" s="1"/>
  <c r="AG12" i="1" s="1"/>
  <c r="BK11" i="1"/>
  <c r="BM11" i="1" s="1"/>
  <c r="BG11" i="1"/>
  <c r="AZ11" i="1"/>
  <c r="AW11" i="1"/>
  <c r="AT11" i="1"/>
  <c r="AQ11" i="1"/>
  <c r="AO11" i="1"/>
  <c r="AM11" i="1"/>
  <c r="AJ11" i="1"/>
  <c r="AC11" i="1"/>
  <c r="AE11" i="1" s="1"/>
  <c r="AG11" i="1" s="1"/>
  <c r="BK10" i="1"/>
  <c r="BM10" i="1" s="1"/>
  <c r="BG10" i="1"/>
  <c r="AZ10" i="1"/>
  <c r="AW10" i="1"/>
  <c r="AT10" i="1"/>
  <c r="AQ10" i="1"/>
  <c r="AO10" i="1"/>
  <c r="AM10" i="1"/>
  <c r="AJ10" i="1"/>
  <c r="AC10" i="1"/>
  <c r="AE10" i="1" s="1"/>
  <c r="AG10" i="1" s="1"/>
  <c r="BK9" i="1"/>
  <c r="BM9" i="1" s="1"/>
  <c r="BG9" i="1"/>
  <c r="AZ9" i="1"/>
  <c r="AW9" i="1"/>
  <c r="AT9" i="1"/>
  <c r="AQ9" i="1"/>
  <c r="AO9" i="1"/>
  <c r="AM9" i="1"/>
  <c r="BA9" i="1" s="1"/>
  <c r="BB9" i="1" s="1"/>
  <c r="AJ9" i="1"/>
  <c r="AC9" i="1"/>
  <c r="AE9" i="1" s="1"/>
  <c r="AG9" i="1" s="1"/>
  <c r="BK8" i="1"/>
  <c r="BM8" i="1" s="1"/>
  <c r="BG8" i="1"/>
  <c r="AZ8" i="1"/>
  <c r="AW8" i="1"/>
  <c r="AT8" i="1"/>
  <c r="AQ8" i="1"/>
  <c r="AO8" i="1"/>
  <c r="AM8" i="1"/>
  <c r="AJ8" i="1"/>
  <c r="AC8" i="1"/>
  <c r="AE8" i="1" s="1"/>
  <c r="AG8" i="1" s="1"/>
  <c r="BK7" i="1"/>
  <c r="BM7" i="1" s="1"/>
  <c r="BG7" i="1"/>
  <c r="AZ7" i="1"/>
  <c r="AW7" i="1"/>
  <c r="AT7" i="1"/>
  <c r="AQ7" i="1"/>
  <c r="AO7" i="1"/>
  <c r="AM7" i="1"/>
  <c r="BA7" i="1" s="1"/>
  <c r="BB7" i="1" s="1"/>
  <c r="AJ7" i="1"/>
  <c r="AC7" i="1"/>
  <c r="AE7" i="1" s="1"/>
  <c r="AG7" i="1" s="1"/>
  <c r="BK6" i="1"/>
  <c r="BM6" i="1" s="1"/>
  <c r="BG6" i="1"/>
  <c r="AZ6" i="1"/>
  <c r="AW6" i="1"/>
  <c r="AT6" i="1"/>
  <c r="AQ6" i="1"/>
  <c r="AO6" i="1"/>
  <c r="AM6" i="1"/>
  <c r="AJ6" i="1"/>
  <c r="AC6" i="1"/>
  <c r="AE6" i="1" s="1"/>
  <c r="AG6" i="1" s="1"/>
  <c r="BK5" i="1"/>
  <c r="BM5" i="1" s="1"/>
  <c r="BG5" i="1"/>
  <c r="AZ5" i="1"/>
  <c r="AW5" i="1"/>
  <c r="AT5" i="1"/>
  <c r="AQ5" i="1"/>
  <c r="AO5" i="1"/>
  <c r="AM5" i="1"/>
  <c r="AJ5" i="1"/>
  <c r="AC5" i="1"/>
  <c r="AE5" i="1" s="1"/>
  <c r="AG5" i="1" s="1"/>
  <c r="BK4" i="1"/>
  <c r="BM4" i="1" s="1"/>
  <c r="BG4" i="1"/>
  <c r="AZ4" i="1"/>
  <c r="AW4" i="1"/>
  <c r="AT4" i="1"/>
  <c r="AQ4" i="1"/>
  <c r="AO4" i="1"/>
  <c r="AM4" i="1"/>
  <c r="AJ4" i="1"/>
  <c r="AC4" i="1"/>
  <c r="AE4" i="1" s="1"/>
  <c r="AG4" i="1" s="1"/>
  <c r="BK3" i="1"/>
  <c r="BM3" i="1" s="1"/>
  <c r="BG3" i="1"/>
  <c r="AZ3" i="1"/>
  <c r="AW3" i="1"/>
  <c r="AT3" i="1"/>
  <c r="AQ3" i="1"/>
  <c r="AO3" i="1"/>
  <c r="AM3" i="1"/>
  <c r="AJ3" i="1"/>
  <c r="AC3" i="1"/>
  <c r="AE3" i="1" s="1"/>
  <c r="AG3" i="1" s="1"/>
  <c r="BK2" i="1"/>
  <c r="BM2" i="1" s="1"/>
  <c r="BG2" i="1"/>
  <c r="AZ2" i="1"/>
  <c r="AW2" i="1"/>
  <c r="AT2" i="1"/>
  <c r="AQ2" i="1"/>
  <c r="AO2" i="1"/>
  <c r="AM2" i="1"/>
  <c r="BA2" i="1" s="1"/>
  <c r="BB2" i="1" s="1"/>
  <c r="AJ2" i="1"/>
  <c r="AC2" i="1"/>
  <c r="AE2" i="1" s="1"/>
  <c r="AG2" i="1" s="1"/>
  <c r="BA8" i="1" l="1"/>
  <c r="BB8" i="1" s="1"/>
  <c r="BA5" i="1"/>
  <c r="BB5" i="1" s="1"/>
  <c r="BA6" i="1"/>
  <c r="BB6" i="1" s="1"/>
  <c r="BC6" i="1" s="1"/>
  <c r="BA3" i="1"/>
  <c r="BB3" i="1" s="1"/>
  <c r="BL3" i="1" s="1"/>
  <c r="BA12" i="1"/>
  <c r="BB12" i="1" s="1"/>
  <c r="BC12" i="1" s="1"/>
  <c r="BA10" i="1"/>
  <c r="BB10" i="1" s="1"/>
  <c r="BA4" i="1"/>
  <c r="BB4" i="1" s="1"/>
  <c r="BL4" i="1" s="1"/>
  <c r="BA11" i="1"/>
  <c r="BB11" i="1" s="1"/>
  <c r="BC11" i="1" s="1"/>
  <c r="AK10" i="1"/>
  <c r="BE10" i="1"/>
  <c r="BH10" i="1" s="1"/>
  <c r="BE2" i="1"/>
  <c r="BH2" i="1" s="1"/>
  <c r="AK2" i="1"/>
  <c r="BC2" i="1"/>
  <c r="BL2" i="1"/>
  <c r="AK13" i="1"/>
  <c r="BE13" i="1"/>
  <c r="BH13" i="1" s="1"/>
  <c r="BL13" i="1"/>
  <c r="BC13" i="1"/>
  <c r="AK4" i="1"/>
  <c r="BE4" i="1"/>
  <c r="BH4" i="1" s="1"/>
  <c r="AK12" i="1"/>
  <c r="BE12" i="1"/>
  <c r="BH12" i="1" s="1"/>
  <c r="BE11" i="1"/>
  <c r="BH11" i="1" s="1"/>
  <c r="AK11" i="1"/>
  <c r="BC7" i="1"/>
  <c r="BL7" i="1"/>
  <c r="AK6" i="1"/>
  <c r="BE6" i="1"/>
  <c r="BH6" i="1" s="1"/>
  <c r="AK5" i="1"/>
  <c r="BE5" i="1"/>
  <c r="BH5" i="1" s="1"/>
  <c r="BE9" i="1"/>
  <c r="BH9" i="1" s="1"/>
  <c r="AK9" i="1"/>
  <c r="BL5" i="1"/>
  <c r="BC5" i="1"/>
  <c r="BL9" i="1"/>
  <c r="BC9" i="1"/>
  <c r="BL10" i="1"/>
  <c r="BC10" i="1"/>
  <c r="AK8" i="1"/>
  <c r="BE8" i="1"/>
  <c r="BH8" i="1" s="1"/>
  <c r="BE3" i="1"/>
  <c r="BH3" i="1" s="1"/>
  <c r="AK3" i="1"/>
  <c r="AK7" i="1"/>
  <c r="BE7" i="1"/>
  <c r="BH7" i="1" s="1"/>
  <c r="BL8" i="1"/>
  <c r="BC8" i="1"/>
  <c r="BL11" i="1" l="1"/>
  <c r="BL12" i="1"/>
  <c r="BC3" i="1"/>
  <c r="BC4" i="1"/>
  <c r="BL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2FFD967F-B196-4579-8AE1-08AD40B7CF4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766B6C74-686A-4C8F-9B1A-EB67189273E9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71BF12A9-982C-49D3-8505-DB169F7EE14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2FB72C3A-E2F6-4B61-A22E-BA69F9B3A65C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008AD789-E36A-4BF7-8AC6-A7C82687B3C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8F8D25B6-B833-4A33-A018-5A1CE66B48AA}">
      <text>
        <r>
          <rPr>
            <sz val="11"/>
            <rFont val="Calibri"/>
            <family val="2"/>
          </rPr>
          <t>[JLA DI Price]*[DI %]</t>
        </r>
      </text>
    </comment>
    <comment ref="AO1" authorId="0" shapeId="0" xr:uid="{536BF6BD-EF3D-4DE1-85F0-E0E518867271}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 xr:uid="{862A76C3-6150-4B50-B958-8768D00152AC}">
      <text>
        <r>
          <rPr>
            <sz val="11"/>
            <rFont val="Calibri"/>
            <family val="2"/>
          </rPr>
          <t>[JLA DI Price]*[Rebate %]</t>
        </r>
      </text>
    </comment>
    <comment ref="AT1" authorId="0" shapeId="0" xr:uid="{3873AD54-834D-43F5-B63A-43052A3D3CCA}">
      <text>
        <r>
          <rPr>
            <sz val="11"/>
            <rFont val="Calibri"/>
            <family val="2"/>
          </rPr>
          <t>[JLA DI Price]*[Load 1 %]</t>
        </r>
      </text>
    </comment>
    <comment ref="AW1" authorId="0" shapeId="0" xr:uid="{284EEE75-3646-4DB1-9D96-62CD29D2949B}">
      <text>
        <r>
          <rPr>
            <sz val="11"/>
            <rFont val="Calibri"/>
            <family val="2"/>
          </rPr>
          <t>[JLA DI Price]*[Load 2 %]</t>
        </r>
      </text>
    </comment>
    <comment ref="AZ1" authorId="0" shapeId="0" xr:uid="{3BC9A840-7C5F-4895-BF6F-F386126EE6A2}">
      <text>
        <r>
          <rPr>
            <sz val="11"/>
            <rFont val="Calibri"/>
            <family val="2"/>
          </rPr>
          <t>[JLA DI Price]*[Load 3 %]</t>
        </r>
      </text>
    </comment>
    <comment ref="BA1" authorId="0" shapeId="0" xr:uid="{F7D8F02C-1A66-4A7D-8A6F-127B3DB106A1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B1" authorId="0" shapeId="0" xr:uid="{0C9472A0-9504-4E1D-92EF-91EAF1550662}">
      <text>
        <r>
          <rPr>
            <sz val="11"/>
            <rFont val="Calibri"/>
            <family val="2"/>
          </rPr>
          <t>[FOB Cost $ (Value)]+[Total Load $]</t>
        </r>
      </text>
    </comment>
    <comment ref="BC1" authorId="0" shapeId="0" xr:uid="{41FBD1BC-3E62-4845-ACAF-34AE407C3C42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E1" authorId="0" shapeId="0" xr:uid="{7D37E1FE-CABF-49ED-81C6-D55A93E0F16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G1" authorId="0" shapeId="0" xr:uid="{699354BA-7FAC-41E8-BEB1-3584B437CF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H1" authorId="0" shapeId="0" xr:uid="{B3932E30-6B4C-4458-9A4A-1162A4043768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K1" authorId="0" shapeId="0" xr:uid="{576550E1-4390-4656-BA94-0857EBA28E74}">
      <text>
        <r>
          <rPr>
            <sz val="11"/>
            <rFont val="Calibri"/>
            <family val="2"/>
          </rPr>
          <t>[Total Quantity]*[Ratio]</t>
        </r>
      </text>
    </comment>
    <comment ref="BL1" authorId="0" shapeId="0" xr:uid="{06F97108-9FB9-4591-9291-E86E4BFD53AE}">
      <text>
        <r>
          <rPr>
            <sz val="11"/>
            <rFont val="Calibri"/>
            <family val="2"/>
          </rPr>
          <t>[FOB with Loads $]*[Quantity]</t>
        </r>
      </text>
    </comment>
    <comment ref="BM1" authorId="0" shapeId="0" xr:uid="{0BD9DC8D-7DB8-437F-AF66-2C27B61E639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<sst xmlns="http://schemas.openxmlformats.org/spreadsheetml/2006/main" count="261" uniqueCount="90">
  <si>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</si>
  <si>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</si>
  <si>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</si>
  <si>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</si>
  <si>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</si>
  <si>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</si>
  <si>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</si>
  <si>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</si>
  <si>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</si>
  <si>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</si>
  <si>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</si>
  <si>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</si>
  <si>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</si>
  <si>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</si>
  <si>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</si>
  <si>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</si>
  <si>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</si>
  <si>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</si>
  <si>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</si>
  <si>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</si>
  <si>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</si>
  <si>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</si>
  <si>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</si>
  <si>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</si>
  <si>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</si>
  <si>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</si>
  <si>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</si>
  <si>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</si>
  <si>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</si>
  <si>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</si>
  <si>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</si>
  <si>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</si>
  <si>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</si>
  <si>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</si>
  <si>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</si>
  <si>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</si>
  <si>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</si>
  <si>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</si>
  <si>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</si>
  <si>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</si>
  <si>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</si>
  <si>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</si>
  <si>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</si>
  <si>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</si>
  <si>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</si>
  <si>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</si>
  <si>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</si>
  <si>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</si>
  <si>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</si>
  <si>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</si>
  <si>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</si>
  <si>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</si>
  <si>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</si>
  <si>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</si>
  <si>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</si>
  <si>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</si>
  <si>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</si>
  <si>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</si>
  <si>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</si>
  <si>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</si>
  <si>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</si>
  <si>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</si>
  <si>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</si>
  <si>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</si>
  <si>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</si>
  <si>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</si>
  <si>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</si>
  <si>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</si>
  <si>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</si>
  <si>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Everyday Living</t>
  </si>
  <si>
    <t>Bath Rug</t>
  </si>
  <si>
    <t>EDL COTTON BATH RUG</t>
  </si>
  <si>
    <t>R01048 EDL COTTON BATH RUG</t>
  </si>
  <si>
    <t>PILE: Cotton YARN
FIBER CONTENT:  100% Cotton/Pile- 6sx10 Ply &amp; 2/4 OE Cotton
PRIMARY BACKING: N/A
SECONDARY BACKING: Spray back
TERTIARY BACKING:N/A</t>
  </si>
  <si>
    <t>17x24"</t>
  </si>
  <si>
    <t>White</t>
  </si>
  <si>
    <t>Piece</t>
  </si>
  <si>
    <t>Normal</t>
  </si>
  <si>
    <t>FOLD – L/2 W/2
ACCESSORIES INCLUDED – U card and care label from nominated supplier -- Integra,  Mumbai</t>
  </si>
  <si>
    <t>5703.39.2030</t>
  </si>
  <si>
    <t>Black Friday</t>
  </si>
  <si>
    <t>New Color</t>
  </si>
  <si>
    <t>OOD</t>
  </si>
  <si>
    <t>MOQ PER STYLE PER COLOR: 1000pcs
TOTAL ORDER QUANTITY: 2000pcs</t>
  </si>
  <si>
    <t>Light Green</t>
  </si>
  <si>
    <t>Dark Green</t>
  </si>
  <si>
    <t>Light Blue</t>
  </si>
  <si>
    <t>Pink</t>
  </si>
  <si>
    <t>Dark Grey</t>
  </si>
  <si>
    <t>20X34"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</si>
</sst>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"/>
    <numFmt numFmtId="165" formatCode="0.0"/>
    <numFmt numFmtId="166" formatCode="0.000"/>
    <numFmt numFmtId="167" formatCode="\$#,##0.00;\-\$#,##0.00"/>
    <numFmt numFmtId="168" formatCode="[$$-409]#,##0.00_);\([$$-409]#,##0.00\)"/>
    <numFmt numFmtId="169" formatCode="0.0%"/>
    <numFmt numFmtId="170" formatCode="_(* #,##0_);_(* \(#,##0\);_(* &quot;-&quot;??_);_(@_)"/>
    <numFmt numFmtId="171" formatCode="0.00_ "/>
    <numFmt numFmtId="172" formatCode="\$#,##0.00_);[Red]\(\$#,##0.00\)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9" fontId="0" fillId="0" borderId="2" xfId="0" applyNumberFormat="1" applyBorder="1"/>
    <xf numFmtId="167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wrapText="1"/>
    </xf>
    <xf numFmtId="165" fontId="0" fillId="0" borderId="2" xfId="0" applyNumberFormat="1" applyBorder="1"/>
    <xf numFmtId="2" fontId="0" fillId="0" borderId="2" xfId="0" applyNumberFormat="1" applyBorder="1"/>
    <xf numFmtId="1" fontId="0" fillId="0" borderId="2" xfId="0" applyNumberFormat="1" applyBorder="1"/>
    <xf numFmtId="166" fontId="0" fillId="8" borderId="2" xfId="0" applyNumberFormat="1" applyFill="1" applyBorder="1"/>
    <xf numFmtId="1" fontId="0" fillId="8" borderId="2" xfId="0" applyNumberFormat="1" applyFill="1" applyBorder="1"/>
    <xf numFmtId="3" fontId="0" fillId="0" borderId="2" xfId="0" applyNumberFormat="1" applyBorder="1"/>
    <xf numFmtId="164" fontId="0" fillId="8" borderId="2" xfId="0" applyNumberFormat="1" applyFill="1" applyBorder="1"/>
    <xf numFmtId="168" fontId="0" fillId="0" borderId="2" xfId="0" applyNumberFormat="1" applyBorder="1"/>
    <xf numFmtId="169" fontId="0" fillId="0" borderId="2" xfId="0" applyNumberFormat="1" applyBorder="1"/>
    <xf numFmtId="10" fontId="0" fillId="0" borderId="2" xfId="0" applyNumberFormat="1" applyBorder="1"/>
    <xf numFmtId="164" fontId="0" fillId="0" borderId="2" xfId="0" applyNumberFormat="1" applyBorder="1"/>
    <xf numFmtId="10" fontId="0" fillId="8" borderId="2" xfId="3" applyNumberFormat="1" applyFont="1" applyFill="1" applyBorder="1" applyAlignment="1"/>
    <xf numFmtId="170" fontId="0" fillId="0" borderId="2" xfId="0" applyNumberFormat="1" applyBorder="1"/>
    <xf numFmtId="3" fontId="0" fillId="8" borderId="2" xfId="0" applyNumberFormat="1" applyFill="1" applyBorder="1"/>
    <xf numFmtId="171" fontId="0" fillId="0" borderId="2" xfId="0" applyNumberFormat="1" applyBorder="1"/>
    <xf numFmtId="172" fontId="0" fillId="0" borderId="2" xfId="0" applyNumberFormat="1" applyBorder="1"/>
    <xf numFmtId="0" fontId="0" fillId="0" borderId="2" xfId="0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8" borderId="2" xfId="0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</cellXfs>
  <cellStyles count="4">
    <cellStyle name="Normal" xfId="0" builtinId="0"/>
    <cellStyle name="Normal 2" xfId="1" xr:uid="{D3F6FB52-7BE6-4ED3-BF56-355EAC003373}"/>
    <cellStyle name="Normal 2 18 2" xfId="2" xr:uid="{014459D4-8488-4C44-A5F7-9C250101CDEB}"/>
    <cellStyle name="Percent 2" xfId="3" xr:uid="{642C9998-2A6A-478A-9B6D-A4F2C3472F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D79B8-1AB9-435F-969C-B882628ECAB9}">
  <dimension ref="A1:BQ13"/>
  <sheetViews>
    <sheetView tabSelected="1" topLeftCell="AX1" zoomScale="99" zoomScaleNormal="99" workbookViewId="0">
      <selection activeCell="BB22" sqref="BB2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1796875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8" width="8.54296875" style="4" customWidth="1"/>
    <col min="19" max="20" width="9.36328125" style="2" customWidth="1"/>
    <col min="21" max="21" width="8.1796875" style="62" customWidth="1"/>
    <col min="22" max="22" width="8.7265625" style="62" customWidth="1"/>
    <col min="23" max="23" width="8.6328125" style="62" customWidth="1"/>
    <col min="24" max="24" width="8.1796875" style="62" customWidth="1"/>
    <col min="25" max="25" width="8.7265625" style="62" customWidth="1"/>
    <col min="26" max="26" width="7.1796875" style="62" customWidth="1"/>
    <col min="27" max="27" width="9" style="5" customWidth="1"/>
    <col min="28" max="28" width="6.26953125" style="63" customWidth="1"/>
    <col min="29" max="29" width="10" style="64" customWidth="1"/>
    <col min="30" max="30" width="10" style="5" customWidth="1"/>
    <col min="31" max="31" width="9.81640625" style="63" customWidth="1"/>
    <col min="32" max="32" width="11.54296875" style="2" customWidth="1"/>
    <col min="33" max="33" width="8.90625" style="4" customWidth="1"/>
    <col min="34" max="34" width="7.81640625" style="2" customWidth="1"/>
    <col min="35" max="35" width="8.453125" style="3" customWidth="1"/>
    <col min="36" max="36" width="9" style="4" customWidth="1"/>
    <col min="37" max="37" width="8.36328125" style="4" customWidth="1"/>
    <col min="38" max="38" width="8.08984375" style="3" customWidth="1"/>
    <col min="39" max="39" width="9.26953125" style="4" customWidth="1"/>
    <col min="40" max="40" width="8.08984375" style="3" customWidth="1"/>
    <col min="41" max="41" width="9.26953125" style="4" customWidth="1"/>
    <col min="42" max="42" width="8.08984375" style="3" customWidth="1"/>
    <col min="43" max="44" width="9.26953125" style="4" customWidth="1"/>
    <col min="45" max="45" width="11.6328125" style="3" customWidth="1"/>
    <col min="46" max="46" width="10.90625" style="4" customWidth="1"/>
    <col min="47" max="47" width="9.26953125" style="4" customWidth="1"/>
    <col min="48" max="48" width="11.6328125" style="3" customWidth="1"/>
    <col min="49" max="49" width="10.90625" style="4" customWidth="1"/>
    <col min="50" max="50" width="9.26953125" style="4" customWidth="1"/>
    <col min="51" max="51" width="11.6328125" style="3" customWidth="1"/>
    <col min="52" max="52" width="10.90625" style="4" customWidth="1"/>
    <col min="53" max="53" width="7.81640625" style="4" customWidth="1"/>
    <col min="54" max="54" width="9.6328125" style="4" customWidth="1"/>
    <col min="55" max="55" width="7.7265625" style="4" customWidth="1"/>
    <col min="56" max="56" width="9.6328125" style="4" customWidth="1"/>
    <col min="57" max="57" width="12.1796875" style="4" customWidth="1"/>
    <col min="58" max="59" width="9.1796875" style="2" customWidth="1"/>
    <col min="60" max="61" width="9.1796875" style="2"/>
    <col min="62" max="62" width="9.1796875" style="5"/>
    <col min="63" max="63" width="9.1796875" style="2"/>
    <col min="64" max="64" width="11.90625" style="4" customWidth="1"/>
    <col min="65" max="65" width="11.453125" style="4" customWidth="1"/>
    <col min="66" max="16384" width="9.1796875" style="2"/>
  </cols>
  <sheetData>
    <row r="1" spans="1:69" ht="68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2" t="s">
        <v>10</v>
      </c>
      <c r="L1" s="12" t="s">
        <v>11</v>
      </c>
      <c r="M1" s="9" t="s">
        <v>12</v>
      </c>
      <c r="N1" s="9" t="s">
        <v>13</v>
      </c>
      <c r="O1" s="9" t="s">
        <v>14</v>
      </c>
      <c r="P1" s="13" t="s">
        <v>15</v>
      </c>
      <c r="Q1" s="14" t="s">
        <v>16</v>
      </c>
      <c r="R1" s="15" t="s">
        <v>17</v>
      </c>
      <c r="S1" s="16" t="s">
        <v>18</v>
      </c>
      <c r="T1" s="8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8" t="s">
        <v>26</v>
      </c>
      <c r="AB1" s="19" t="s">
        <v>27</v>
      </c>
      <c r="AC1" s="20" t="s">
        <v>28</v>
      </c>
      <c r="AD1" s="21" t="s">
        <v>29</v>
      </c>
      <c r="AE1" s="22" t="s">
        <v>30</v>
      </c>
      <c r="AF1" s="8" t="s">
        <v>31</v>
      </c>
      <c r="AG1" s="23" t="s">
        <v>32</v>
      </c>
      <c r="AH1" s="8" t="s">
        <v>33</v>
      </c>
      <c r="AI1" s="24" t="s">
        <v>34</v>
      </c>
      <c r="AJ1" s="25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6" t="s">
        <v>43</v>
      </c>
      <c r="AS1" s="24" t="s">
        <v>44</v>
      </c>
      <c r="AT1" s="23" t="s">
        <v>45</v>
      </c>
      <c r="AU1" s="26" t="s">
        <v>46</v>
      </c>
      <c r="AV1" s="24" t="s">
        <v>47</v>
      </c>
      <c r="AW1" s="23" t="s">
        <v>48</v>
      </c>
      <c r="AX1" s="26" t="s">
        <v>49</v>
      </c>
      <c r="AY1" s="24" t="s">
        <v>50</v>
      </c>
      <c r="AZ1" s="23" t="s">
        <v>51</v>
      </c>
      <c r="BA1" s="23" t="s">
        <v>52</v>
      </c>
      <c r="BB1" s="27" t="s">
        <v>53</v>
      </c>
      <c r="BC1" s="28" t="s">
        <v>54</v>
      </c>
      <c r="BD1" s="29" t="s">
        <v>55</v>
      </c>
      <c r="BE1" s="28" t="s">
        <v>56</v>
      </c>
      <c r="BF1" s="30" t="s">
        <v>57</v>
      </c>
      <c r="BG1" s="28" t="s">
        <v>58</v>
      </c>
      <c r="BH1" s="28" t="s">
        <v>59</v>
      </c>
      <c r="BI1" s="8" t="s">
        <v>60</v>
      </c>
      <c r="BJ1" s="18" t="s">
        <v>61</v>
      </c>
      <c r="BK1" s="23" t="s">
        <v>62</v>
      </c>
      <c r="BL1" s="23" t="s">
        <v>63</v>
      </c>
      <c r="BM1" s="23" t="s">
        <v>64</v>
      </c>
      <c r="BN1" s="31" t="s">
        <v>65</v>
      </c>
      <c r="BO1" s="32" t="s">
        <v>66</v>
      </c>
      <c r="BP1" s="32" t="s">
        <v>67</v>
      </c>
      <c r="BQ1" s="32" t="s">
        <v>68</v>
      </c>
    </row>
    <row r="2" spans="1:69" customFormat="1" ht="14.5" customHeight="1" x14ac:dyDescent="0.35">
      <c r="A2" s="33">
        <v>1</v>
      </c>
      <c r="B2" s="34"/>
      <c r="C2" s="34"/>
      <c r="D2" s="34" t="s">
        <v>69</v>
      </c>
      <c r="E2" s="34"/>
      <c r="F2" s="34" t="s">
        <v>70</v>
      </c>
      <c r="G2" s="35" t="s">
        <v>71</v>
      </c>
      <c r="H2" s="34" t="s">
        <v>72</v>
      </c>
      <c r="I2" s="34" t="s">
        <v>72</v>
      </c>
      <c r="J2" s="36" t="s">
        <v>73</v>
      </c>
      <c r="K2" s="34" t="s">
        <v>74</v>
      </c>
      <c r="L2" s="35" t="s">
        <v>75</v>
      </c>
      <c r="M2" s="34"/>
      <c r="N2" s="35"/>
      <c r="O2" s="37"/>
      <c r="P2" s="34" t="s">
        <v>76</v>
      </c>
      <c r="Q2" s="38"/>
      <c r="R2" s="39">
        <v>2.99</v>
      </c>
      <c r="S2" s="34" t="s">
        <v>77</v>
      </c>
      <c r="T2" s="40" t="s">
        <v>78</v>
      </c>
      <c r="U2" s="41"/>
      <c r="V2" s="41"/>
      <c r="W2" s="41"/>
      <c r="X2" s="41">
        <v>34</v>
      </c>
      <c r="Y2" s="41">
        <v>24</v>
      </c>
      <c r="Z2" s="41">
        <v>10</v>
      </c>
      <c r="AA2" s="42">
        <v>2</v>
      </c>
      <c r="AB2" s="43">
        <v>3</v>
      </c>
      <c r="AC2" s="44">
        <f>IF(X2="","",X2*Y2*Z2/1000000)</f>
        <v>8.1600000000000006E-3</v>
      </c>
      <c r="AD2" s="42">
        <v>56</v>
      </c>
      <c r="AE2" s="45">
        <f>IF(AB2="","",AD2/AC2*AB2)</f>
        <v>20588.235294117643</v>
      </c>
      <c r="AF2" s="46">
        <v>3750</v>
      </c>
      <c r="AG2" s="47">
        <f>IF(ISERROR(AF2/AE2),"",AF2/AE2)</f>
        <v>0.18214285714285719</v>
      </c>
      <c r="AH2" s="48" t="s">
        <v>79</v>
      </c>
      <c r="AI2" s="49">
        <v>0.13800000000000001</v>
      </c>
      <c r="AJ2" s="47">
        <f>IF(ISERROR(BD2*AI2),"",BD2*AI2)</f>
        <v>0.64860000000000007</v>
      </c>
      <c r="AK2" s="47">
        <f>IF(ISERROR(R2+AG2+AJ2),"",R2+AG2+AJ2)</f>
        <v>3.8207428571428577</v>
      </c>
      <c r="AL2" s="50">
        <v>0.01</v>
      </c>
      <c r="AM2" s="47">
        <f t="shared" ref="AM2:AM13" si="0">IF(ISERROR(BD2*AL2),"",BD2*AL2)</f>
        <v>4.7E-2</v>
      </c>
      <c r="AN2" s="50">
        <v>0</v>
      </c>
      <c r="AO2" s="47">
        <f>IF(ISERROR(BD2*AN2),"",BD2*AN2)</f>
        <v>0</v>
      </c>
      <c r="AP2" s="50">
        <v>0.05</v>
      </c>
      <c r="AQ2" s="47">
        <f>IF(ISERROR(BD2*AP2),"",BD2*AP2)</f>
        <v>0.23500000000000001</v>
      </c>
      <c r="AR2" s="51" t="s">
        <v>80</v>
      </c>
      <c r="AS2" s="50">
        <v>0.03</v>
      </c>
      <c r="AT2" s="47">
        <f>IF(ISERROR(BD2*AS2),"",BD2*AS2)</f>
        <v>0.14099999999999999</v>
      </c>
      <c r="AU2" s="51" t="s">
        <v>81</v>
      </c>
      <c r="AV2" s="50">
        <v>0.02</v>
      </c>
      <c r="AW2" s="47">
        <f>IF(ISERROR(BD2*AV2),"",BD2*AV2)</f>
        <v>9.4E-2</v>
      </c>
      <c r="AX2" s="51" t="s">
        <v>82</v>
      </c>
      <c r="AY2" s="50">
        <v>0.1</v>
      </c>
      <c r="AZ2" s="47">
        <f>IF(ISERROR(BD2*AY2),"",BD2*AY2)</f>
        <v>0.47000000000000003</v>
      </c>
      <c r="BA2" s="47">
        <f>IF(ISERROR(AM2++AO2+AQ2+AT2+AW2+AZ2),"",AM2++AO2+AQ2+AT2+AW2+AZ2)</f>
        <v>0.9870000000000001</v>
      </c>
      <c r="BB2" s="47">
        <f>IF(ISERROR(R2+BA2),"",R2+BA2)</f>
        <v>3.9770000000000003</v>
      </c>
      <c r="BC2" s="52">
        <f t="shared" ref="BC2:BC13" si="1">IF(ISERROR((BD2-BB2)/BD2),"",(BD2-BB2)/BD2)</f>
        <v>0.15382978723404253</v>
      </c>
      <c r="BD2" s="51">
        <v>4.7</v>
      </c>
      <c r="BE2" s="47">
        <f>IF(ISERROR(AG2+AJ2+BD2),"",AG2+AJ2+BD2)</f>
        <v>5.5307428571428572</v>
      </c>
      <c r="BF2" s="51">
        <v>14.99</v>
      </c>
      <c r="BG2" s="52">
        <f>IF(ISERROR((BF2-BD2)/BF2),"",(BF2-BD2)/BF2)</f>
        <v>0.68645763842561702</v>
      </c>
      <c r="BH2" s="52">
        <f>IF(ISERROR((BF2-BE2)/BF2),"",(BF2-BE2)/BF2)</f>
        <v>0.63103783474697428</v>
      </c>
      <c r="BI2" s="53"/>
      <c r="BJ2" s="42"/>
      <c r="BK2" s="54">
        <f>IF(ISERROR(BI2*BJ2),"",BI2*BJ2)</f>
        <v>0</v>
      </c>
      <c r="BL2" s="47">
        <f>IF(ISERROR(BB2*BK2),"",BB2*BK2)</f>
        <v>0</v>
      </c>
      <c r="BM2" s="47">
        <f>IF(ISERROR(BD2*BK2),"",BD2*BK2)</f>
        <v>0</v>
      </c>
      <c r="BN2" s="34" t="s">
        <v>83</v>
      </c>
    </row>
    <row r="3" spans="1:69" customFormat="1" x14ac:dyDescent="0.35">
      <c r="A3" s="33">
        <v>2</v>
      </c>
      <c r="B3" s="34"/>
      <c r="C3" s="34"/>
      <c r="D3" s="34" t="s">
        <v>69</v>
      </c>
      <c r="E3" s="34"/>
      <c r="F3" s="34" t="s">
        <v>70</v>
      </c>
      <c r="G3" s="35" t="s">
        <v>71</v>
      </c>
      <c r="H3" s="34" t="s">
        <v>72</v>
      </c>
      <c r="I3" s="34" t="s">
        <v>72</v>
      </c>
      <c r="J3" s="35" t="s">
        <v>73</v>
      </c>
      <c r="K3" s="34" t="s">
        <v>74</v>
      </c>
      <c r="L3" s="35" t="s">
        <v>84</v>
      </c>
      <c r="M3" s="34"/>
      <c r="N3" s="34"/>
      <c r="O3" s="37"/>
      <c r="P3" s="34" t="s">
        <v>76</v>
      </c>
      <c r="Q3" s="38"/>
      <c r="R3" s="39">
        <v>2.99</v>
      </c>
      <c r="S3" s="34" t="s">
        <v>77</v>
      </c>
      <c r="T3" s="34" t="s">
        <v>78</v>
      </c>
      <c r="U3" s="41"/>
      <c r="V3" s="41"/>
      <c r="W3" s="41"/>
      <c r="X3" s="41">
        <v>34</v>
      </c>
      <c r="Y3" s="41">
        <v>24</v>
      </c>
      <c r="Z3" s="41">
        <v>10</v>
      </c>
      <c r="AA3" s="42">
        <v>2</v>
      </c>
      <c r="AB3" s="43">
        <v>3</v>
      </c>
      <c r="AC3" s="44">
        <f t="shared" ref="AC3:AC13" si="2">IF(X3="","",X3*Y3*Z3/1000000)</f>
        <v>8.1600000000000006E-3</v>
      </c>
      <c r="AD3" s="42">
        <v>56</v>
      </c>
      <c r="AE3" s="45">
        <f t="shared" ref="AE3:AE13" si="3">IF(AB3="","",AD3/AC3*AB3)</f>
        <v>20588.235294117643</v>
      </c>
      <c r="AF3" s="46">
        <v>3750</v>
      </c>
      <c r="AG3" s="47">
        <f t="shared" ref="AG3:AG13" si="4">IF(ISERROR(AF3/AE3),"",AF3/AE3)</f>
        <v>0.18214285714285719</v>
      </c>
      <c r="AH3" s="48" t="s">
        <v>79</v>
      </c>
      <c r="AI3" s="49">
        <v>0.13800000000000001</v>
      </c>
      <c r="AJ3" s="47">
        <f>IF(ISERROR(BD3*AI3),"",BD3*AI3)</f>
        <v>0.64860000000000007</v>
      </c>
      <c r="AK3" s="47">
        <f t="shared" ref="AK3:AK13" si="5">IF(ISERROR(R3+AG3+AJ3),"",R3+AG3+AJ3)</f>
        <v>3.8207428571428577</v>
      </c>
      <c r="AL3" s="50">
        <v>0.01</v>
      </c>
      <c r="AM3" s="47">
        <f t="shared" si="0"/>
        <v>4.7E-2</v>
      </c>
      <c r="AN3" s="50">
        <v>0</v>
      </c>
      <c r="AO3" s="47">
        <f t="shared" ref="AO3:AO13" si="6">IF(ISERROR(BD3*AN3),"",BD3*AN3)</f>
        <v>0</v>
      </c>
      <c r="AP3" s="50">
        <v>0.05</v>
      </c>
      <c r="AQ3" s="47">
        <f t="shared" ref="AQ3:AQ13" si="7">IF(ISERROR(BD3*AP3),"",BD3*AP3)</f>
        <v>0.23500000000000001</v>
      </c>
      <c r="AR3" s="51" t="s">
        <v>80</v>
      </c>
      <c r="AS3" s="50">
        <v>0.03</v>
      </c>
      <c r="AT3" s="47">
        <f t="shared" ref="AT3:AT13" si="8">IF(ISERROR(BD3*AS3),"",BD3*AS3)</f>
        <v>0.14099999999999999</v>
      </c>
      <c r="AU3" s="51" t="s">
        <v>81</v>
      </c>
      <c r="AV3" s="50">
        <v>0.02</v>
      </c>
      <c r="AW3" s="47">
        <f t="shared" ref="AW3:AW13" si="9">IF(ISERROR(BD3*AV3),"",BD3*AV3)</f>
        <v>9.4E-2</v>
      </c>
      <c r="AX3" s="51" t="s">
        <v>82</v>
      </c>
      <c r="AY3" s="50">
        <v>0.1</v>
      </c>
      <c r="AZ3" s="47">
        <f t="shared" ref="AZ3:AZ13" si="10">IF(ISERROR(BD3*AY3),"",BD3*AY3)</f>
        <v>0.47000000000000003</v>
      </c>
      <c r="BA3" s="47">
        <f t="shared" ref="BA3:BA13" si="11">IF(ISERROR(AM3++AO3+AQ3+AT3+AW3+AZ3),"",AM3++AO3+AQ3+AT3+AW3+AZ3)</f>
        <v>0.9870000000000001</v>
      </c>
      <c r="BB3" s="47">
        <f t="shared" ref="BB3:BB13" si="12">IF(ISERROR(R3+BA3),"",R3+BA3)</f>
        <v>3.9770000000000003</v>
      </c>
      <c r="BC3" s="52">
        <f t="shared" si="1"/>
        <v>0.15382978723404253</v>
      </c>
      <c r="BD3" s="51">
        <v>4.7</v>
      </c>
      <c r="BE3" s="47">
        <f>IF(ISERROR(AG3+AJ3+BD3),"",AG3+AJ3+BD3)</f>
        <v>5.5307428571428572</v>
      </c>
      <c r="BF3" s="51">
        <v>14.99</v>
      </c>
      <c r="BG3" s="52">
        <f t="shared" ref="BG3:BG13" si="13">IF(ISERROR((BF3-BD3)/BF3),"",(BF3-BD3)/BF3)</f>
        <v>0.68645763842561702</v>
      </c>
      <c r="BH3" s="52">
        <f t="shared" ref="BH3:BH13" si="14">IF(ISERROR((BF3-BE3)/BF3),"",(BF3-BE3)/BF3)</f>
        <v>0.63103783474697428</v>
      </c>
      <c r="BI3" s="53"/>
      <c r="BJ3" s="42"/>
      <c r="BK3" s="54">
        <f t="shared" ref="BK3:BK13" si="15">IF(ISERROR(BI3*BJ3),"",BI3*BJ3)</f>
        <v>0</v>
      </c>
      <c r="BL3" s="47">
        <f t="shared" ref="BL3:BL13" si="16">IF(ISERROR(BB3*BK3),"",BB3*BK3)</f>
        <v>0</v>
      </c>
      <c r="BM3" s="47">
        <f t="shared" ref="BM3:BM13" si="17">IF(ISERROR(BD3*BK3),"",BD3*BK3)</f>
        <v>0</v>
      </c>
      <c r="BN3" s="34" t="s">
        <v>83</v>
      </c>
    </row>
    <row r="4" spans="1:69" customFormat="1" x14ac:dyDescent="0.35">
      <c r="A4" s="33">
        <v>3</v>
      </c>
      <c r="B4" s="34"/>
      <c r="C4" s="34"/>
      <c r="D4" s="34" t="s">
        <v>69</v>
      </c>
      <c r="E4" s="34"/>
      <c r="F4" s="34" t="s">
        <v>70</v>
      </c>
      <c r="G4" s="35" t="s">
        <v>71</v>
      </c>
      <c r="H4" s="34" t="s">
        <v>72</v>
      </c>
      <c r="I4" s="34" t="s">
        <v>72</v>
      </c>
      <c r="J4" s="35" t="s">
        <v>73</v>
      </c>
      <c r="K4" s="34" t="s">
        <v>74</v>
      </c>
      <c r="L4" s="35" t="s">
        <v>85</v>
      </c>
      <c r="M4" s="34"/>
      <c r="N4" s="34"/>
      <c r="O4" s="37"/>
      <c r="P4" s="34" t="s">
        <v>76</v>
      </c>
      <c r="Q4" s="38"/>
      <c r="R4" s="39">
        <v>2.99</v>
      </c>
      <c r="S4" s="34" t="s">
        <v>77</v>
      </c>
      <c r="T4" s="34" t="s">
        <v>78</v>
      </c>
      <c r="U4" s="41"/>
      <c r="V4" s="41"/>
      <c r="W4" s="41"/>
      <c r="X4" s="41">
        <v>34</v>
      </c>
      <c r="Y4" s="41">
        <v>24</v>
      </c>
      <c r="Z4" s="41">
        <v>10</v>
      </c>
      <c r="AA4" s="42">
        <v>2</v>
      </c>
      <c r="AB4" s="43">
        <v>3</v>
      </c>
      <c r="AC4" s="44">
        <f t="shared" si="2"/>
        <v>8.1600000000000006E-3</v>
      </c>
      <c r="AD4" s="42">
        <v>56</v>
      </c>
      <c r="AE4" s="45">
        <f t="shared" si="3"/>
        <v>20588.235294117643</v>
      </c>
      <c r="AF4" s="46">
        <v>3750</v>
      </c>
      <c r="AG4" s="47">
        <f t="shared" si="4"/>
        <v>0.18214285714285719</v>
      </c>
      <c r="AH4" s="48" t="s">
        <v>79</v>
      </c>
      <c r="AI4" s="49">
        <v>0.13800000000000001</v>
      </c>
      <c r="AJ4" s="47">
        <f>IF(ISERROR(BD4*AI4),"",BD4*AI4)</f>
        <v>0.64860000000000007</v>
      </c>
      <c r="AK4" s="47">
        <f t="shared" si="5"/>
        <v>3.8207428571428577</v>
      </c>
      <c r="AL4" s="50">
        <v>0.01</v>
      </c>
      <c r="AM4" s="47">
        <f t="shared" si="0"/>
        <v>4.7E-2</v>
      </c>
      <c r="AN4" s="50">
        <v>0</v>
      </c>
      <c r="AO4" s="47">
        <f t="shared" si="6"/>
        <v>0</v>
      </c>
      <c r="AP4" s="50">
        <v>0.05</v>
      </c>
      <c r="AQ4" s="47">
        <f t="shared" si="7"/>
        <v>0.23500000000000001</v>
      </c>
      <c r="AR4" s="51" t="s">
        <v>80</v>
      </c>
      <c r="AS4" s="50">
        <v>0.03</v>
      </c>
      <c r="AT4" s="47">
        <f t="shared" si="8"/>
        <v>0.14099999999999999</v>
      </c>
      <c r="AU4" s="51" t="s">
        <v>81</v>
      </c>
      <c r="AV4" s="50">
        <v>0.02</v>
      </c>
      <c r="AW4" s="47">
        <f t="shared" si="9"/>
        <v>9.4E-2</v>
      </c>
      <c r="AX4" s="51" t="s">
        <v>82</v>
      </c>
      <c r="AY4" s="50">
        <v>0.1</v>
      </c>
      <c r="AZ4" s="47">
        <f t="shared" si="10"/>
        <v>0.47000000000000003</v>
      </c>
      <c r="BA4" s="47">
        <f t="shared" si="11"/>
        <v>0.9870000000000001</v>
      </c>
      <c r="BB4" s="47">
        <f t="shared" si="12"/>
        <v>3.9770000000000003</v>
      </c>
      <c r="BC4" s="52">
        <f t="shared" si="1"/>
        <v>0.15382978723404253</v>
      </c>
      <c r="BD4" s="51">
        <v>4.7</v>
      </c>
      <c r="BE4" s="47">
        <f>IF(ISERROR(AG4+AJ4+BD4),"",AG4+AJ4+BD4)</f>
        <v>5.5307428571428572</v>
      </c>
      <c r="BF4" s="51">
        <v>14.99</v>
      </c>
      <c r="BG4" s="52">
        <f t="shared" si="13"/>
        <v>0.68645763842561702</v>
      </c>
      <c r="BH4" s="52">
        <f t="shared" si="14"/>
        <v>0.63103783474697428</v>
      </c>
      <c r="BI4" s="53"/>
      <c r="BJ4" s="42"/>
      <c r="BK4" s="54">
        <f t="shared" si="15"/>
        <v>0</v>
      </c>
      <c r="BL4" s="47">
        <f t="shared" si="16"/>
        <v>0</v>
      </c>
      <c r="BM4" s="47">
        <f t="shared" si="17"/>
        <v>0</v>
      </c>
      <c r="BN4" s="34" t="s">
        <v>83</v>
      </c>
    </row>
    <row r="5" spans="1:69" customFormat="1" x14ac:dyDescent="0.35">
      <c r="A5" s="33">
        <v>4</v>
      </c>
      <c r="B5" s="34"/>
      <c r="C5" s="34"/>
      <c r="D5" s="34" t="s">
        <v>69</v>
      </c>
      <c r="E5" s="34"/>
      <c r="F5" s="34" t="s">
        <v>70</v>
      </c>
      <c r="G5" s="35" t="s">
        <v>71</v>
      </c>
      <c r="H5" s="34" t="s">
        <v>72</v>
      </c>
      <c r="I5" s="34" t="s">
        <v>72</v>
      </c>
      <c r="J5" s="35" t="s">
        <v>73</v>
      </c>
      <c r="K5" s="34" t="s">
        <v>74</v>
      </c>
      <c r="L5" s="35" t="s">
        <v>86</v>
      </c>
      <c r="M5" s="34"/>
      <c r="N5" s="34"/>
      <c r="O5" s="37"/>
      <c r="P5" s="34" t="s">
        <v>76</v>
      </c>
      <c r="Q5" s="38"/>
      <c r="R5" s="39">
        <v>2.99</v>
      </c>
      <c r="S5" s="34" t="s">
        <v>77</v>
      </c>
      <c r="T5" s="34" t="s">
        <v>78</v>
      </c>
      <c r="U5" s="41"/>
      <c r="V5" s="41"/>
      <c r="W5" s="41"/>
      <c r="X5" s="41">
        <v>34</v>
      </c>
      <c r="Y5" s="41">
        <v>24</v>
      </c>
      <c r="Z5" s="41">
        <v>10</v>
      </c>
      <c r="AA5" s="42">
        <v>2</v>
      </c>
      <c r="AB5" s="43">
        <v>3</v>
      </c>
      <c r="AC5" s="44">
        <f t="shared" si="2"/>
        <v>8.1600000000000006E-3</v>
      </c>
      <c r="AD5" s="42">
        <v>56</v>
      </c>
      <c r="AE5" s="45">
        <f t="shared" si="3"/>
        <v>20588.235294117643</v>
      </c>
      <c r="AF5" s="46">
        <v>3750</v>
      </c>
      <c r="AG5" s="47">
        <f t="shared" si="4"/>
        <v>0.18214285714285719</v>
      </c>
      <c r="AH5" s="48" t="s">
        <v>79</v>
      </c>
      <c r="AI5" s="49">
        <v>0.13800000000000001</v>
      </c>
      <c r="AJ5" s="47">
        <f>IF(ISERROR(BD5*AI5),"",BD5*AI5)</f>
        <v>0.64860000000000007</v>
      </c>
      <c r="AK5" s="47">
        <f t="shared" si="5"/>
        <v>3.8207428571428577</v>
      </c>
      <c r="AL5" s="50">
        <v>0.01</v>
      </c>
      <c r="AM5" s="47">
        <f t="shared" si="0"/>
        <v>4.7E-2</v>
      </c>
      <c r="AN5" s="50">
        <v>0</v>
      </c>
      <c r="AO5" s="47">
        <f t="shared" si="6"/>
        <v>0</v>
      </c>
      <c r="AP5" s="50">
        <v>0.05</v>
      </c>
      <c r="AQ5" s="47">
        <f t="shared" si="7"/>
        <v>0.23500000000000001</v>
      </c>
      <c r="AR5" s="51" t="s">
        <v>80</v>
      </c>
      <c r="AS5" s="50">
        <v>0.03</v>
      </c>
      <c r="AT5" s="47">
        <f t="shared" si="8"/>
        <v>0.14099999999999999</v>
      </c>
      <c r="AU5" s="51" t="s">
        <v>81</v>
      </c>
      <c r="AV5" s="50">
        <v>0.02</v>
      </c>
      <c r="AW5" s="47">
        <f t="shared" si="9"/>
        <v>9.4E-2</v>
      </c>
      <c r="AX5" s="51" t="s">
        <v>82</v>
      </c>
      <c r="AY5" s="50">
        <v>0.1</v>
      </c>
      <c r="AZ5" s="47">
        <f t="shared" si="10"/>
        <v>0.47000000000000003</v>
      </c>
      <c r="BA5" s="47">
        <f t="shared" si="11"/>
        <v>0.9870000000000001</v>
      </c>
      <c r="BB5" s="47">
        <f t="shared" si="12"/>
        <v>3.9770000000000003</v>
      </c>
      <c r="BC5" s="52">
        <f t="shared" si="1"/>
        <v>0.15382978723404253</v>
      </c>
      <c r="BD5" s="51">
        <v>4.7</v>
      </c>
      <c r="BE5" s="47">
        <f>IF(ISERROR(AG5+AJ5+BD5),"",AG5+AJ5+BD5)</f>
        <v>5.5307428571428572</v>
      </c>
      <c r="BF5" s="51">
        <v>14.99</v>
      </c>
      <c r="BG5" s="52">
        <f t="shared" si="13"/>
        <v>0.68645763842561702</v>
      </c>
      <c r="BH5" s="52">
        <f t="shared" si="14"/>
        <v>0.63103783474697428</v>
      </c>
      <c r="BI5" s="53"/>
      <c r="BJ5" s="42"/>
      <c r="BK5" s="54">
        <f t="shared" si="15"/>
        <v>0</v>
      </c>
      <c r="BL5" s="47">
        <f t="shared" si="16"/>
        <v>0</v>
      </c>
      <c r="BM5" s="47">
        <f t="shared" si="17"/>
        <v>0</v>
      </c>
      <c r="BN5" s="34" t="s">
        <v>83</v>
      </c>
    </row>
    <row r="6" spans="1:69" customFormat="1" x14ac:dyDescent="0.35">
      <c r="A6" s="33">
        <v>5</v>
      </c>
      <c r="B6" s="34"/>
      <c r="C6" s="34"/>
      <c r="D6" s="34" t="s">
        <v>69</v>
      </c>
      <c r="E6" s="34"/>
      <c r="F6" s="34" t="s">
        <v>70</v>
      </c>
      <c r="G6" s="35" t="s">
        <v>71</v>
      </c>
      <c r="H6" s="34" t="s">
        <v>72</v>
      </c>
      <c r="I6" s="34" t="s">
        <v>72</v>
      </c>
      <c r="J6" s="35" t="s">
        <v>73</v>
      </c>
      <c r="K6" s="34" t="s">
        <v>74</v>
      </c>
      <c r="L6" s="35" t="s">
        <v>87</v>
      </c>
      <c r="M6" s="34"/>
      <c r="N6" s="34"/>
      <c r="O6" s="37"/>
      <c r="P6" s="34" t="s">
        <v>76</v>
      </c>
      <c r="Q6" s="38"/>
      <c r="R6" s="39">
        <v>2.99</v>
      </c>
      <c r="S6" s="34" t="s">
        <v>77</v>
      </c>
      <c r="T6" s="34" t="s">
        <v>78</v>
      </c>
      <c r="U6" s="41"/>
      <c r="V6" s="41"/>
      <c r="W6" s="41"/>
      <c r="X6" s="41">
        <v>34</v>
      </c>
      <c r="Y6" s="41">
        <v>24</v>
      </c>
      <c r="Z6" s="41">
        <v>10</v>
      </c>
      <c r="AA6" s="42">
        <v>2</v>
      </c>
      <c r="AB6" s="43">
        <v>3</v>
      </c>
      <c r="AC6" s="44">
        <f t="shared" si="2"/>
        <v>8.1600000000000006E-3</v>
      </c>
      <c r="AD6" s="42">
        <v>56</v>
      </c>
      <c r="AE6" s="45">
        <f t="shared" si="3"/>
        <v>20588.235294117643</v>
      </c>
      <c r="AF6" s="46">
        <v>3750</v>
      </c>
      <c r="AG6" s="47">
        <f t="shared" si="4"/>
        <v>0.18214285714285719</v>
      </c>
      <c r="AH6" s="48" t="s">
        <v>79</v>
      </c>
      <c r="AI6" s="49">
        <v>0.13800000000000001</v>
      </c>
      <c r="AJ6" s="47">
        <f>IF(ISERROR(BD6*AI6),"",BD6*AI6)</f>
        <v>0.64860000000000007</v>
      </c>
      <c r="AK6" s="47">
        <f t="shared" si="5"/>
        <v>3.8207428571428577</v>
      </c>
      <c r="AL6" s="50">
        <v>0.01</v>
      </c>
      <c r="AM6" s="47">
        <f t="shared" si="0"/>
        <v>4.7E-2</v>
      </c>
      <c r="AN6" s="50">
        <v>0</v>
      </c>
      <c r="AO6" s="47">
        <f t="shared" si="6"/>
        <v>0</v>
      </c>
      <c r="AP6" s="50">
        <v>0.05</v>
      </c>
      <c r="AQ6" s="47">
        <f t="shared" si="7"/>
        <v>0.23500000000000001</v>
      </c>
      <c r="AR6" s="51" t="s">
        <v>80</v>
      </c>
      <c r="AS6" s="50">
        <v>0.03</v>
      </c>
      <c r="AT6" s="47">
        <f t="shared" si="8"/>
        <v>0.14099999999999999</v>
      </c>
      <c r="AU6" s="51" t="s">
        <v>81</v>
      </c>
      <c r="AV6" s="50">
        <v>0.02</v>
      </c>
      <c r="AW6" s="47">
        <f t="shared" si="9"/>
        <v>9.4E-2</v>
      </c>
      <c r="AX6" s="51" t="s">
        <v>82</v>
      </c>
      <c r="AY6" s="50">
        <v>0.1</v>
      </c>
      <c r="AZ6" s="47">
        <f t="shared" si="10"/>
        <v>0.47000000000000003</v>
      </c>
      <c r="BA6" s="47">
        <f t="shared" si="11"/>
        <v>0.9870000000000001</v>
      </c>
      <c r="BB6" s="47">
        <f t="shared" si="12"/>
        <v>3.9770000000000003</v>
      </c>
      <c r="BC6" s="52">
        <f t="shared" si="1"/>
        <v>0.15382978723404253</v>
      </c>
      <c r="BD6" s="51">
        <v>4.7</v>
      </c>
      <c r="BE6" s="47">
        <f>IF(ISERROR(AG6+AJ6+BD6),"",AG6+AJ6+BD6)</f>
        <v>5.5307428571428572</v>
      </c>
      <c r="BF6" s="51">
        <v>14.99</v>
      </c>
      <c r="BG6" s="52">
        <f t="shared" si="13"/>
        <v>0.68645763842561702</v>
      </c>
      <c r="BH6" s="52">
        <f t="shared" si="14"/>
        <v>0.63103783474697428</v>
      </c>
      <c r="BI6" s="53"/>
      <c r="BJ6" s="42"/>
      <c r="BK6" s="54">
        <f t="shared" si="15"/>
        <v>0</v>
      </c>
      <c r="BL6" s="47">
        <f t="shared" si="16"/>
        <v>0</v>
      </c>
      <c r="BM6" s="47">
        <f t="shared" si="17"/>
        <v>0</v>
      </c>
      <c r="BN6" s="34" t="s">
        <v>83</v>
      </c>
    </row>
    <row r="7" spans="1:69" customFormat="1" x14ac:dyDescent="0.35">
      <c r="A7" s="33">
        <v>6</v>
      </c>
      <c r="B7" s="34"/>
      <c r="C7" s="34"/>
      <c r="D7" s="34" t="s">
        <v>69</v>
      </c>
      <c r="E7" s="34"/>
      <c r="F7" s="34" t="s">
        <v>70</v>
      </c>
      <c r="G7" s="35" t="s">
        <v>71</v>
      </c>
      <c r="H7" s="34" t="s">
        <v>72</v>
      </c>
      <c r="I7" s="34" t="s">
        <v>72</v>
      </c>
      <c r="J7" s="35" t="s">
        <v>73</v>
      </c>
      <c r="K7" s="34" t="s">
        <v>74</v>
      </c>
      <c r="L7" s="35" t="s">
        <v>88</v>
      </c>
      <c r="M7" s="34"/>
      <c r="N7" s="34"/>
      <c r="O7" s="37"/>
      <c r="P7" s="34" t="s">
        <v>76</v>
      </c>
      <c r="Q7" s="38"/>
      <c r="R7" s="39">
        <v>2.99</v>
      </c>
      <c r="S7" s="34" t="s">
        <v>77</v>
      </c>
      <c r="T7" s="34" t="s">
        <v>78</v>
      </c>
      <c r="U7" s="41"/>
      <c r="V7" s="41"/>
      <c r="W7" s="41"/>
      <c r="X7" s="41">
        <v>34</v>
      </c>
      <c r="Y7" s="41">
        <v>24</v>
      </c>
      <c r="Z7" s="41">
        <v>10</v>
      </c>
      <c r="AA7" s="42">
        <v>2</v>
      </c>
      <c r="AB7" s="43">
        <v>3</v>
      </c>
      <c r="AC7" s="44">
        <f t="shared" si="2"/>
        <v>8.1600000000000006E-3</v>
      </c>
      <c r="AD7" s="42">
        <v>56</v>
      </c>
      <c r="AE7" s="45">
        <f t="shared" si="3"/>
        <v>20588.235294117643</v>
      </c>
      <c r="AF7" s="46">
        <v>3750</v>
      </c>
      <c r="AG7" s="47">
        <f t="shared" si="4"/>
        <v>0.18214285714285719</v>
      </c>
      <c r="AH7" s="48" t="s">
        <v>79</v>
      </c>
      <c r="AI7" s="49">
        <v>0.13800000000000001</v>
      </c>
      <c r="AJ7" s="47">
        <f>IF(ISERROR(BD7*AI7),"",BD7*AI7)</f>
        <v>0.64860000000000007</v>
      </c>
      <c r="AK7" s="47">
        <f t="shared" si="5"/>
        <v>3.8207428571428577</v>
      </c>
      <c r="AL7" s="50">
        <v>0.01</v>
      </c>
      <c r="AM7" s="47">
        <f t="shared" si="0"/>
        <v>4.7E-2</v>
      </c>
      <c r="AN7" s="50">
        <v>0</v>
      </c>
      <c r="AO7" s="47">
        <f t="shared" si="6"/>
        <v>0</v>
      </c>
      <c r="AP7" s="50">
        <v>0.05</v>
      </c>
      <c r="AQ7" s="47">
        <f t="shared" si="7"/>
        <v>0.23500000000000001</v>
      </c>
      <c r="AR7" s="51" t="s">
        <v>80</v>
      </c>
      <c r="AS7" s="50">
        <v>0.03</v>
      </c>
      <c r="AT7" s="47">
        <f t="shared" si="8"/>
        <v>0.14099999999999999</v>
      </c>
      <c r="AU7" s="51" t="s">
        <v>81</v>
      </c>
      <c r="AV7" s="50">
        <v>0.02</v>
      </c>
      <c r="AW7" s="47">
        <f t="shared" si="9"/>
        <v>9.4E-2</v>
      </c>
      <c r="AX7" s="51" t="s">
        <v>82</v>
      </c>
      <c r="AY7" s="50">
        <v>0.1</v>
      </c>
      <c r="AZ7" s="47">
        <f t="shared" si="10"/>
        <v>0.47000000000000003</v>
      </c>
      <c r="BA7" s="47">
        <f t="shared" si="11"/>
        <v>0.9870000000000001</v>
      </c>
      <c r="BB7" s="47">
        <f t="shared" si="12"/>
        <v>3.9770000000000003</v>
      </c>
      <c r="BC7" s="52">
        <f t="shared" si="1"/>
        <v>0.15382978723404253</v>
      </c>
      <c r="BD7" s="51">
        <v>4.7</v>
      </c>
      <c r="BE7" s="47">
        <f>IF(ISERROR(AG7+AJ7+BD7),"",AG7+AJ7+BD7)</f>
        <v>5.5307428571428572</v>
      </c>
      <c r="BF7" s="51">
        <v>14.99</v>
      </c>
      <c r="BG7" s="52">
        <f t="shared" si="13"/>
        <v>0.68645763842561702</v>
      </c>
      <c r="BH7" s="52">
        <f t="shared" si="14"/>
        <v>0.63103783474697428</v>
      </c>
      <c r="BI7" s="34"/>
      <c r="BJ7" s="42"/>
      <c r="BK7" s="54">
        <f t="shared" si="15"/>
        <v>0</v>
      </c>
      <c r="BL7" s="47">
        <f t="shared" si="16"/>
        <v>0</v>
      </c>
      <c r="BM7" s="47">
        <f t="shared" si="17"/>
        <v>0</v>
      </c>
      <c r="BN7" s="34" t="s">
        <v>83</v>
      </c>
    </row>
    <row r="8" spans="1:69" customFormat="1" x14ac:dyDescent="0.35">
      <c r="A8" s="33">
        <v>7</v>
      </c>
      <c r="B8" s="34"/>
      <c r="C8" s="34"/>
      <c r="D8" s="34" t="s">
        <v>69</v>
      </c>
      <c r="E8" s="34"/>
      <c r="F8" s="34" t="s">
        <v>70</v>
      </c>
      <c r="G8" s="35" t="s">
        <v>71</v>
      </c>
      <c r="H8" s="34" t="s">
        <v>72</v>
      </c>
      <c r="I8" s="34" t="s">
        <v>72</v>
      </c>
      <c r="J8" s="35" t="s">
        <v>73</v>
      </c>
      <c r="K8" s="55" t="s">
        <v>89</v>
      </c>
      <c r="L8" s="35" t="s">
        <v>75</v>
      </c>
      <c r="M8" s="34"/>
      <c r="N8" s="34"/>
      <c r="O8" s="37"/>
      <c r="P8" s="34" t="s">
        <v>76</v>
      </c>
      <c r="Q8" s="38"/>
      <c r="R8" s="38">
        <v>4.79</v>
      </c>
      <c r="S8" s="34" t="s">
        <v>77</v>
      </c>
      <c r="T8" s="34" t="s">
        <v>78</v>
      </c>
      <c r="U8" s="41"/>
      <c r="V8" s="41"/>
      <c r="W8" s="41"/>
      <c r="X8" s="41">
        <v>46</v>
      </c>
      <c r="Y8" s="41">
        <v>28</v>
      </c>
      <c r="Z8" s="41">
        <v>10</v>
      </c>
      <c r="AA8" s="42">
        <v>3.5</v>
      </c>
      <c r="AB8" s="43">
        <v>3</v>
      </c>
      <c r="AC8" s="44">
        <f t="shared" si="2"/>
        <v>1.2880000000000001E-2</v>
      </c>
      <c r="AD8" s="42">
        <v>56</v>
      </c>
      <c r="AE8" s="45">
        <f t="shared" si="3"/>
        <v>13043.478260869564</v>
      </c>
      <c r="AF8" s="46">
        <v>3750</v>
      </c>
      <c r="AG8" s="47">
        <f t="shared" si="4"/>
        <v>0.28750000000000003</v>
      </c>
      <c r="AH8" s="48" t="s">
        <v>79</v>
      </c>
      <c r="AI8" s="49">
        <v>0.13800000000000001</v>
      </c>
      <c r="AJ8" s="47">
        <f>IF(ISERROR(BD8*AI8),"",BD8*AI8)</f>
        <v>1.0350000000000001</v>
      </c>
      <c r="AK8" s="47">
        <f t="shared" si="5"/>
        <v>6.1124999999999998</v>
      </c>
      <c r="AL8" s="50">
        <v>0.01</v>
      </c>
      <c r="AM8" s="47">
        <f t="shared" si="0"/>
        <v>7.4999999999999997E-2</v>
      </c>
      <c r="AN8" s="50">
        <v>0</v>
      </c>
      <c r="AO8" s="47">
        <f t="shared" si="6"/>
        <v>0</v>
      </c>
      <c r="AP8" s="50">
        <v>0.05</v>
      </c>
      <c r="AQ8" s="47">
        <f t="shared" si="7"/>
        <v>0.375</v>
      </c>
      <c r="AR8" s="51" t="s">
        <v>80</v>
      </c>
      <c r="AS8" s="50">
        <v>0.03</v>
      </c>
      <c r="AT8" s="47">
        <f t="shared" si="8"/>
        <v>0.22499999999999998</v>
      </c>
      <c r="AU8" s="51" t="s">
        <v>81</v>
      </c>
      <c r="AV8" s="50">
        <v>0.02</v>
      </c>
      <c r="AW8" s="47">
        <f t="shared" si="9"/>
        <v>0.15</v>
      </c>
      <c r="AX8" s="51" t="s">
        <v>82</v>
      </c>
      <c r="AY8" s="50">
        <v>0.1</v>
      </c>
      <c r="AZ8" s="47">
        <f t="shared" si="10"/>
        <v>0.75</v>
      </c>
      <c r="BA8" s="47">
        <f t="shared" si="11"/>
        <v>1.5750000000000002</v>
      </c>
      <c r="BB8" s="47">
        <f t="shared" si="12"/>
        <v>6.3650000000000002</v>
      </c>
      <c r="BC8" s="52">
        <f t="shared" si="1"/>
        <v>0.15133333333333329</v>
      </c>
      <c r="BD8" s="56">
        <v>7.5</v>
      </c>
      <c r="BE8" s="47">
        <f>IF(ISERROR(AG8+AJ8+BD8),"",AG8+AJ8+BD8)</f>
        <v>8.8224999999999998</v>
      </c>
      <c r="BF8" s="56">
        <v>24.99</v>
      </c>
      <c r="BG8" s="52">
        <f t="shared" si="13"/>
        <v>0.69987995198079234</v>
      </c>
      <c r="BH8" s="52">
        <f t="shared" si="14"/>
        <v>0.6469587835134053</v>
      </c>
      <c r="BI8" s="34"/>
      <c r="BJ8" s="42"/>
      <c r="BK8" s="54">
        <f t="shared" si="15"/>
        <v>0</v>
      </c>
      <c r="BL8" s="47">
        <f t="shared" si="16"/>
        <v>0</v>
      </c>
      <c r="BM8" s="47">
        <f t="shared" si="17"/>
        <v>0</v>
      </c>
      <c r="BN8" s="34" t="s">
        <v>83</v>
      </c>
    </row>
    <row r="9" spans="1:69" x14ac:dyDescent="0.35">
      <c r="A9" s="57">
        <v>8</v>
      </c>
      <c r="B9" s="40"/>
      <c r="C9" s="40"/>
      <c r="D9" s="34" t="s">
        <v>69</v>
      </c>
      <c r="E9" s="34"/>
      <c r="F9" s="34" t="s">
        <v>70</v>
      </c>
      <c r="G9" s="35" t="s">
        <v>71</v>
      </c>
      <c r="H9" s="34" t="s">
        <v>72</v>
      </c>
      <c r="I9" s="34" t="s">
        <v>72</v>
      </c>
      <c r="J9" s="35" t="s">
        <v>73</v>
      </c>
      <c r="K9" s="55" t="s">
        <v>89</v>
      </c>
      <c r="L9" s="35" t="s">
        <v>84</v>
      </c>
      <c r="M9" s="40"/>
      <c r="N9" s="40"/>
      <c r="O9" s="40"/>
      <c r="P9" s="34" t="s">
        <v>76</v>
      </c>
      <c r="Q9" s="58"/>
      <c r="R9" s="38">
        <v>4.79</v>
      </c>
      <c r="S9" s="34" t="s">
        <v>77</v>
      </c>
      <c r="T9" s="34" t="s">
        <v>78</v>
      </c>
      <c r="U9" s="59"/>
      <c r="V9" s="59"/>
      <c r="W9" s="59"/>
      <c r="X9" s="41">
        <v>46</v>
      </c>
      <c r="Y9" s="41">
        <v>28</v>
      </c>
      <c r="Z9" s="41">
        <v>10</v>
      </c>
      <c r="AA9" s="42">
        <v>3.5</v>
      </c>
      <c r="AB9" s="43">
        <v>3</v>
      </c>
      <c r="AC9" s="44">
        <f t="shared" si="2"/>
        <v>1.2880000000000001E-2</v>
      </c>
      <c r="AD9" s="42">
        <v>56</v>
      </c>
      <c r="AE9" s="45">
        <f t="shared" si="3"/>
        <v>13043.478260869564</v>
      </c>
      <c r="AF9" s="46">
        <v>3750</v>
      </c>
      <c r="AG9" s="60">
        <f t="shared" si="4"/>
        <v>0.28750000000000003</v>
      </c>
      <c r="AH9" s="48" t="s">
        <v>79</v>
      </c>
      <c r="AI9" s="49">
        <v>0.13800000000000001</v>
      </c>
      <c r="AJ9" s="47">
        <f>IF(ISERROR(BD9*AI9),"",BD9*AI9)</f>
        <v>1.0350000000000001</v>
      </c>
      <c r="AK9" s="47">
        <f t="shared" si="5"/>
        <v>6.1124999999999998</v>
      </c>
      <c r="AL9" s="50">
        <v>0.01</v>
      </c>
      <c r="AM9" s="60">
        <f t="shared" si="0"/>
        <v>7.4999999999999997E-2</v>
      </c>
      <c r="AN9" s="50">
        <v>0</v>
      </c>
      <c r="AO9" s="47">
        <f t="shared" si="6"/>
        <v>0</v>
      </c>
      <c r="AP9" s="50">
        <v>0.05</v>
      </c>
      <c r="AQ9" s="47">
        <f t="shared" si="7"/>
        <v>0.375</v>
      </c>
      <c r="AR9" s="51" t="s">
        <v>80</v>
      </c>
      <c r="AS9" s="50">
        <v>0.03</v>
      </c>
      <c r="AT9" s="47">
        <f t="shared" si="8"/>
        <v>0.22499999999999998</v>
      </c>
      <c r="AU9" s="51" t="s">
        <v>81</v>
      </c>
      <c r="AV9" s="50">
        <v>0.02</v>
      </c>
      <c r="AW9" s="47">
        <f t="shared" si="9"/>
        <v>0.15</v>
      </c>
      <c r="AX9" s="51" t="s">
        <v>82</v>
      </c>
      <c r="AY9" s="50">
        <v>0.1</v>
      </c>
      <c r="AZ9" s="47">
        <f t="shared" si="10"/>
        <v>0.75</v>
      </c>
      <c r="BA9" s="47">
        <f t="shared" si="11"/>
        <v>1.5750000000000002</v>
      </c>
      <c r="BB9" s="47">
        <f t="shared" si="12"/>
        <v>6.3650000000000002</v>
      </c>
      <c r="BC9" s="61">
        <f t="shared" si="1"/>
        <v>0.15133333333333329</v>
      </c>
      <c r="BD9" s="56">
        <v>7.5</v>
      </c>
      <c r="BE9" s="47">
        <f>IF(ISERROR(AG9+AJ9+BD9),"",AG9+AJ9+BD9)</f>
        <v>8.8224999999999998</v>
      </c>
      <c r="BF9" s="56">
        <v>24.99</v>
      </c>
      <c r="BG9" s="52">
        <f t="shared" si="13"/>
        <v>0.69987995198079234</v>
      </c>
      <c r="BH9" s="52">
        <f t="shared" si="14"/>
        <v>0.6469587835134053</v>
      </c>
      <c r="BI9" s="6"/>
      <c r="BJ9" s="7"/>
      <c r="BK9" s="54">
        <f t="shared" si="15"/>
        <v>0</v>
      </c>
      <c r="BL9" s="47">
        <f t="shared" si="16"/>
        <v>0</v>
      </c>
      <c r="BM9" s="47">
        <f t="shared" si="17"/>
        <v>0</v>
      </c>
      <c r="BN9" s="34" t="s">
        <v>83</v>
      </c>
      <c r="BO9"/>
      <c r="BP9"/>
      <c r="BQ9"/>
    </row>
    <row r="10" spans="1:69" x14ac:dyDescent="0.35">
      <c r="A10" s="57">
        <v>9</v>
      </c>
      <c r="B10" s="40"/>
      <c r="C10" s="40"/>
      <c r="D10" s="34" t="s">
        <v>69</v>
      </c>
      <c r="E10" s="34"/>
      <c r="F10" s="34" t="s">
        <v>70</v>
      </c>
      <c r="G10" s="35" t="s">
        <v>71</v>
      </c>
      <c r="H10" s="34" t="s">
        <v>72</v>
      </c>
      <c r="I10" s="34" t="s">
        <v>72</v>
      </c>
      <c r="J10" s="35" t="s">
        <v>73</v>
      </c>
      <c r="K10" s="55" t="s">
        <v>89</v>
      </c>
      <c r="L10" s="35" t="s">
        <v>85</v>
      </c>
      <c r="M10" s="40"/>
      <c r="N10" s="40"/>
      <c r="O10" s="40"/>
      <c r="P10" s="34" t="s">
        <v>76</v>
      </c>
      <c r="Q10" s="58"/>
      <c r="R10" s="38">
        <v>4.79</v>
      </c>
      <c r="S10" s="34" t="s">
        <v>77</v>
      </c>
      <c r="T10" s="34" t="s">
        <v>78</v>
      </c>
      <c r="U10" s="59"/>
      <c r="V10" s="59"/>
      <c r="W10" s="59"/>
      <c r="X10" s="41">
        <v>46</v>
      </c>
      <c r="Y10" s="41">
        <v>28</v>
      </c>
      <c r="Z10" s="41">
        <v>10</v>
      </c>
      <c r="AA10" s="42">
        <v>3.5</v>
      </c>
      <c r="AB10" s="43">
        <v>3</v>
      </c>
      <c r="AC10" s="44">
        <f t="shared" si="2"/>
        <v>1.2880000000000001E-2</v>
      </c>
      <c r="AD10" s="42">
        <v>56</v>
      </c>
      <c r="AE10" s="45">
        <f t="shared" si="3"/>
        <v>13043.478260869564</v>
      </c>
      <c r="AF10" s="46">
        <v>3750</v>
      </c>
      <c r="AG10" s="60">
        <f t="shared" si="4"/>
        <v>0.28750000000000003</v>
      </c>
      <c r="AH10" s="48" t="s">
        <v>79</v>
      </c>
      <c r="AI10" s="49">
        <v>0.13800000000000001</v>
      </c>
      <c r="AJ10" s="47">
        <f>IF(ISERROR(BD10*AI10),"",BD10*AI10)</f>
        <v>1.0350000000000001</v>
      </c>
      <c r="AK10" s="47">
        <f t="shared" si="5"/>
        <v>6.1124999999999998</v>
      </c>
      <c r="AL10" s="50">
        <v>0.01</v>
      </c>
      <c r="AM10" s="60">
        <f t="shared" si="0"/>
        <v>7.4999999999999997E-2</v>
      </c>
      <c r="AN10" s="50">
        <v>0</v>
      </c>
      <c r="AO10" s="47">
        <f t="shared" si="6"/>
        <v>0</v>
      </c>
      <c r="AP10" s="50">
        <v>0.05</v>
      </c>
      <c r="AQ10" s="47">
        <f t="shared" si="7"/>
        <v>0.375</v>
      </c>
      <c r="AR10" s="51" t="s">
        <v>80</v>
      </c>
      <c r="AS10" s="50">
        <v>0.03</v>
      </c>
      <c r="AT10" s="47">
        <f t="shared" si="8"/>
        <v>0.22499999999999998</v>
      </c>
      <c r="AU10" s="51" t="s">
        <v>81</v>
      </c>
      <c r="AV10" s="50">
        <v>0.02</v>
      </c>
      <c r="AW10" s="47">
        <f t="shared" si="9"/>
        <v>0.15</v>
      </c>
      <c r="AX10" s="51" t="s">
        <v>82</v>
      </c>
      <c r="AY10" s="50">
        <v>0.1</v>
      </c>
      <c r="AZ10" s="47">
        <f t="shared" si="10"/>
        <v>0.75</v>
      </c>
      <c r="BA10" s="47">
        <f t="shared" si="11"/>
        <v>1.5750000000000002</v>
      </c>
      <c r="BB10" s="47">
        <f t="shared" si="12"/>
        <v>6.3650000000000002</v>
      </c>
      <c r="BC10" s="61">
        <f t="shared" si="1"/>
        <v>0.15133333333333329</v>
      </c>
      <c r="BD10" s="56">
        <v>7.5</v>
      </c>
      <c r="BE10" s="47">
        <f>IF(ISERROR(AG10+AJ10+BD10),"",AG10+AJ10+BD10)</f>
        <v>8.8224999999999998</v>
      </c>
      <c r="BF10" s="56">
        <v>24.99</v>
      </c>
      <c r="BG10" s="52">
        <f t="shared" si="13"/>
        <v>0.69987995198079234</v>
      </c>
      <c r="BH10" s="52">
        <f t="shared" si="14"/>
        <v>0.6469587835134053</v>
      </c>
      <c r="BI10" s="6"/>
      <c r="BJ10" s="7"/>
      <c r="BK10" s="54">
        <f t="shared" si="15"/>
        <v>0</v>
      </c>
      <c r="BL10" s="47">
        <f t="shared" si="16"/>
        <v>0</v>
      </c>
      <c r="BM10" s="47">
        <f t="shared" si="17"/>
        <v>0</v>
      </c>
      <c r="BN10" s="34" t="s">
        <v>83</v>
      </c>
      <c r="BO10"/>
      <c r="BP10"/>
      <c r="BQ10"/>
    </row>
    <row r="11" spans="1:69" x14ac:dyDescent="0.35">
      <c r="A11" s="57">
        <v>10</v>
      </c>
      <c r="B11" s="40"/>
      <c r="C11" s="40"/>
      <c r="D11" s="34" t="s">
        <v>69</v>
      </c>
      <c r="E11" s="34"/>
      <c r="F11" s="34" t="s">
        <v>70</v>
      </c>
      <c r="G11" s="35" t="s">
        <v>71</v>
      </c>
      <c r="H11" s="34" t="s">
        <v>72</v>
      </c>
      <c r="I11" s="34" t="s">
        <v>72</v>
      </c>
      <c r="J11" s="35" t="s">
        <v>73</v>
      </c>
      <c r="K11" s="55" t="s">
        <v>89</v>
      </c>
      <c r="L11" s="35" t="s">
        <v>86</v>
      </c>
      <c r="M11" s="40"/>
      <c r="N11" s="40"/>
      <c r="O11" s="40"/>
      <c r="P11" s="34" t="s">
        <v>76</v>
      </c>
      <c r="Q11" s="58"/>
      <c r="R11" s="38">
        <v>4.79</v>
      </c>
      <c r="S11" s="34" t="s">
        <v>77</v>
      </c>
      <c r="T11" s="34" t="s">
        <v>78</v>
      </c>
      <c r="U11" s="59"/>
      <c r="V11" s="59"/>
      <c r="W11" s="59"/>
      <c r="X11" s="41">
        <v>46</v>
      </c>
      <c r="Y11" s="41">
        <v>28</v>
      </c>
      <c r="Z11" s="41">
        <v>10</v>
      </c>
      <c r="AA11" s="42">
        <v>3.5</v>
      </c>
      <c r="AB11" s="43">
        <v>3</v>
      </c>
      <c r="AC11" s="44">
        <f t="shared" si="2"/>
        <v>1.2880000000000001E-2</v>
      </c>
      <c r="AD11" s="42">
        <v>56</v>
      </c>
      <c r="AE11" s="45">
        <f t="shared" si="3"/>
        <v>13043.478260869564</v>
      </c>
      <c r="AF11" s="46">
        <v>3750</v>
      </c>
      <c r="AG11" s="60">
        <f t="shared" si="4"/>
        <v>0.28750000000000003</v>
      </c>
      <c r="AH11" s="48" t="s">
        <v>79</v>
      </c>
      <c r="AI11" s="49">
        <v>0.13800000000000001</v>
      </c>
      <c r="AJ11" s="47">
        <f>IF(ISERROR(BD11*AI11),"",BD11*AI11)</f>
        <v>1.0350000000000001</v>
      </c>
      <c r="AK11" s="47">
        <f t="shared" si="5"/>
        <v>6.1124999999999998</v>
      </c>
      <c r="AL11" s="50">
        <v>0.01</v>
      </c>
      <c r="AM11" s="60">
        <f t="shared" si="0"/>
        <v>7.4999999999999997E-2</v>
      </c>
      <c r="AN11" s="50">
        <v>0</v>
      </c>
      <c r="AO11" s="47">
        <f t="shared" si="6"/>
        <v>0</v>
      </c>
      <c r="AP11" s="50">
        <v>0.05</v>
      </c>
      <c r="AQ11" s="47">
        <f t="shared" si="7"/>
        <v>0.375</v>
      </c>
      <c r="AR11" s="51" t="s">
        <v>80</v>
      </c>
      <c r="AS11" s="50">
        <v>0.03</v>
      </c>
      <c r="AT11" s="47">
        <f t="shared" si="8"/>
        <v>0.22499999999999998</v>
      </c>
      <c r="AU11" s="51" t="s">
        <v>81</v>
      </c>
      <c r="AV11" s="50">
        <v>0.02</v>
      </c>
      <c r="AW11" s="47">
        <f t="shared" si="9"/>
        <v>0.15</v>
      </c>
      <c r="AX11" s="51" t="s">
        <v>82</v>
      </c>
      <c r="AY11" s="50">
        <v>0.1</v>
      </c>
      <c r="AZ11" s="47">
        <f t="shared" si="10"/>
        <v>0.75</v>
      </c>
      <c r="BA11" s="47">
        <f t="shared" si="11"/>
        <v>1.5750000000000002</v>
      </c>
      <c r="BB11" s="47">
        <f t="shared" si="12"/>
        <v>6.3650000000000002</v>
      </c>
      <c r="BC11" s="61">
        <f t="shared" si="1"/>
        <v>0.15133333333333329</v>
      </c>
      <c r="BD11" s="56">
        <v>7.5</v>
      </c>
      <c r="BE11" s="47">
        <f>IF(ISERROR(AG11+AJ11+BD11),"",AG11+AJ11+BD11)</f>
        <v>8.8224999999999998</v>
      </c>
      <c r="BF11" s="56">
        <v>24.99</v>
      </c>
      <c r="BG11" s="52">
        <f t="shared" si="13"/>
        <v>0.69987995198079234</v>
      </c>
      <c r="BH11" s="52">
        <f t="shared" si="14"/>
        <v>0.6469587835134053</v>
      </c>
      <c r="BI11" s="6"/>
      <c r="BJ11" s="7"/>
      <c r="BK11" s="54">
        <f t="shared" si="15"/>
        <v>0</v>
      </c>
      <c r="BL11" s="47">
        <f t="shared" si="16"/>
        <v>0</v>
      </c>
      <c r="BM11" s="47">
        <f t="shared" si="17"/>
        <v>0</v>
      </c>
      <c r="BN11" s="34" t="s">
        <v>83</v>
      </c>
      <c r="BO11"/>
      <c r="BP11"/>
      <c r="BQ11"/>
    </row>
    <row r="12" spans="1:69" x14ac:dyDescent="0.35">
      <c r="A12" s="57">
        <v>11</v>
      </c>
      <c r="B12" s="40"/>
      <c r="C12" s="40"/>
      <c r="D12" s="34" t="s">
        <v>69</v>
      </c>
      <c r="E12" s="34"/>
      <c r="F12" s="34" t="s">
        <v>70</v>
      </c>
      <c r="G12" s="35" t="s">
        <v>71</v>
      </c>
      <c r="H12" s="34" t="s">
        <v>72</v>
      </c>
      <c r="I12" s="34" t="s">
        <v>72</v>
      </c>
      <c r="J12" s="35" t="s">
        <v>73</v>
      </c>
      <c r="K12" s="55" t="s">
        <v>89</v>
      </c>
      <c r="L12" s="35" t="s">
        <v>87</v>
      </c>
      <c r="M12" s="40"/>
      <c r="N12" s="40"/>
      <c r="O12" s="40"/>
      <c r="P12" s="34" t="s">
        <v>76</v>
      </c>
      <c r="Q12" s="58"/>
      <c r="R12" s="38">
        <v>4.79</v>
      </c>
      <c r="S12" s="34" t="s">
        <v>77</v>
      </c>
      <c r="T12" s="34" t="s">
        <v>78</v>
      </c>
      <c r="U12" s="59"/>
      <c r="V12" s="59"/>
      <c r="W12" s="59"/>
      <c r="X12" s="41">
        <v>46</v>
      </c>
      <c r="Y12" s="41">
        <v>28</v>
      </c>
      <c r="Z12" s="41">
        <v>10</v>
      </c>
      <c r="AA12" s="42">
        <v>3.5</v>
      </c>
      <c r="AB12" s="43">
        <v>3</v>
      </c>
      <c r="AC12" s="44">
        <f t="shared" si="2"/>
        <v>1.2880000000000001E-2</v>
      </c>
      <c r="AD12" s="42">
        <v>56</v>
      </c>
      <c r="AE12" s="45">
        <f t="shared" si="3"/>
        <v>13043.478260869564</v>
      </c>
      <c r="AF12" s="46">
        <v>3750</v>
      </c>
      <c r="AG12" s="60">
        <f t="shared" si="4"/>
        <v>0.28750000000000003</v>
      </c>
      <c r="AH12" s="48" t="s">
        <v>79</v>
      </c>
      <c r="AI12" s="49">
        <v>0.13800000000000001</v>
      </c>
      <c r="AJ12" s="47">
        <f>IF(ISERROR(BD12*AI12),"",BD12*AI12)</f>
        <v>1.0350000000000001</v>
      </c>
      <c r="AK12" s="47">
        <f t="shared" si="5"/>
        <v>6.1124999999999998</v>
      </c>
      <c r="AL12" s="50">
        <v>0.01</v>
      </c>
      <c r="AM12" s="60">
        <f t="shared" si="0"/>
        <v>7.4999999999999997E-2</v>
      </c>
      <c r="AN12" s="50">
        <v>0</v>
      </c>
      <c r="AO12" s="47">
        <f t="shared" si="6"/>
        <v>0</v>
      </c>
      <c r="AP12" s="50">
        <v>0.05</v>
      </c>
      <c r="AQ12" s="47">
        <f t="shared" si="7"/>
        <v>0.375</v>
      </c>
      <c r="AR12" s="51" t="s">
        <v>80</v>
      </c>
      <c r="AS12" s="50">
        <v>0.03</v>
      </c>
      <c r="AT12" s="47">
        <f t="shared" si="8"/>
        <v>0.22499999999999998</v>
      </c>
      <c r="AU12" s="51" t="s">
        <v>81</v>
      </c>
      <c r="AV12" s="50">
        <v>0.02</v>
      </c>
      <c r="AW12" s="47">
        <f t="shared" si="9"/>
        <v>0.15</v>
      </c>
      <c r="AX12" s="51" t="s">
        <v>82</v>
      </c>
      <c r="AY12" s="50">
        <v>0.1</v>
      </c>
      <c r="AZ12" s="47">
        <f t="shared" si="10"/>
        <v>0.75</v>
      </c>
      <c r="BA12" s="47">
        <f t="shared" si="11"/>
        <v>1.5750000000000002</v>
      </c>
      <c r="BB12" s="47">
        <f t="shared" si="12"/>
        <v>6.3650000000000002</v>
      </c>
      <c r="BC12" s="61">
        <f t="shared" si="1"/>
        <v>0.15133333333333329</v>
      </c>
      <c r="BD12" s="56">
        <v>7.5</v>
      </c>
      <c r="BE12" s="47">
        <f>IF(ISERROR(AG12+AJ12+BD12),"",AG12+AJ12+BD12)</f>
        <v>8.8224999999999998</v>
      </c>
      <c r="BF12" s="56">
        <v>24.99</v>
      </c>
      <c r="BG12" s="52">
        <f t="shared" si="13"/>
        <v>0.69987995198079234</v>
      </c>
      <c r="BH12" s="52">
        <f t="shared" si="14"/>
        <v>0.6469587835134053</v>
      </c>
      <c r="BI12" s="6"/>
      <c r="BJ12" s="7"/>
      <c r="BK12" s="54">
        <f t="shared" si="15"/>
        <v>0</v>
      </c>
      <c r="BL12" s="47">
        <f t="shared" si="16"/>
        <v>0</v>
      </c>
      <c r="BM12" s="47">
        <f t="shared" si="17"/>
        <v>0</v>
      </c>
      <c r="BN12" s="34" t="s">
        <v>83</v>
      </c>
      <c r="BO12"/>
      <c r="BP12"/>
      <c r="BQ12"/>
    </row>
    <row r="13" spans="1:69" x14ac:dyDescent="0.35">
      <c r="A13" s="57">
        <v>12</v>
      </c>
      <c r="B13" s="40"/>
      <c r="C13" s="40"/>
      <c r="D13" s="34" t="s">
        <v>69</v>
      </c>
      <c r="E13" s="34"/>
      <c r="F13" s="34" t="s">
        <v>70</v>
      </c>
      <c r="G13" s="35" t="s">
        <v>71</v>
      </c>
      <c r="H13" s="34" t="s">
        <v>72</v>
      </c>
      <c r="I13" s="34" t="s">
        <v>72</v>
      </c>
      <c r="J13" s="35" t="s">
        <v>73</v>
      </c>
      <c r="K13" s="55" t="s">
        <v>89</v>
      </c>
      <c r="L13" s="35" t="s">
        <v>88</v>
      </c>
      <c r="M13" s="40"/>
      <c r="N13" s="40"/>
      <c r="O13" s="40"/>
      <c r="P13" s="34" t="s">
        <v>76</v>
      </c>
      <c r="Q13" s="58"/>
      <c r="R13" s="38">
        <v>4.79</v>
      </c>
      <c r="S13" s="34" t="s">
        <v>77</v>
      </c>
      <c r="T13" s="34" t="s">
        <v>78</v>
      </c>
      <c r="U13" s="59"/>
      <c r="V13" s="59"/>
      <c r="W13" s="59"/>
      <c r="X13" s="41">
        <v>46</v>
      </c>
      <c r="Y13" s="41">
        <v>28</v>
      </c>
      <c r="Z13" s="41">
        <v>10</v>
      </c>
      <c r="AA13" s="42">
        <v>3.5</v>
      </c>
      <c r="AB13" s="43">
        <v>3</v>
      </c>
      <c r="AC13" s="44">
        <f t="shared" si="2"/>
        <v>1.2880000000000001E-2</v>
      </c>
      <c r="AD13" s="42">
        <v>56</v>
      </c>
      <c r="AE13" s="45">
        <f t="shared" si="3"/>
        <v>13043.478260869564</v>
      </c>
      <c r="AF13" s="46">
        <v>3750</v>
      </c>
      <c r="AG13" s="60">
        <f t="shared" si="4"/>
        <v>0.28750000000000003</v>
      </c>
      <c r="AH13" s="48" t="s">
        <v>79</v>
      </c>
      <c r="AI13" s="49">
        <v>0.13800000000000001</v>
      </c>
      <c r="AJ13" s="47">
        <f>IF(ISERROR(BD13*AI13),"",BD13*AI13)</f>
        <v>1.0350000000000001</v>
      </c>
      <c r="AK13" s="47">
        <f t="shared" si="5"/>
        <v>6.1124999999999998</v>
      </c>
      <c r="AL13" s="50">
        <v>0.01</v>
      </c>
      <c r="AM13" s="60">
        <f t="shared" si="0"/>
        <v>7.4999999999999997E-2</v>
      </c>
      <c r="AN13" s="50">
        <v>0</v>
      </c>
      <c r="AO13" s="47">
        <f t="shared" si="6"/>
        <v>0</v>
      </c>
      <c r="AP13" s="50">
        <v>0.05</v>
      </c>
      <c r="AQ13" s="47">
        <f t="shared" si="7"/>
        <v>0.375</v>
      </c>
      <c r="AR13" s="51" t="s">
        <v>80</v>
      </c>
      <c r="AS13" s="50">
        <v>0.03</v>
      </c>
      <c r="AT13" s="47">
        <f t="shared" si="8"/>
        <v>0.22499999999999998</v>
      </c>
      <c r="AU13" s="51" t="s">
        <v>81</v>
      </c>
      <c r="AV13" s="50">
        <v>0.02</v>
      </c>
      <c r="AW13" s="47">
        <f t="shared" si="9"/>
        <v>0.15</v>
      </c>
      <c r="AX13" s="51" t="s">
        <v>82</v>
      </c>
      <c r="AY13" s="50">
        <v>0.1</v>
      </c>
      <c r="AZ13" s="47">
        <f t="shared" si="10"/>
        <v>0.75</v>
      </c>
      <c r="BA13" s="47">
        <f t="shared" si="11"/>
        <v>1.5750000000000002</v>
      </c>
      <c r="BB13" s="47">
        <f t="shared" si="12"/>
        <v>6.3650000000000002</v>
      </c>
      <c r="BC13" s="61">
        <f t="shared" si="1"/>
        <v>0.15133333333333329</v>
      </c>
      <c r="BD13" s="56">
        <v>7.5</v>
      </c>
      <c r="BE13" s="47">
        <f>IF(ISERROR(AG13+AJ13+BD13),"",AG13+AJ13+BD13)</f>
        <v>8.8224999999999998</v>
      </c>
      <c r="BF13" s="56">
        <v>24.99</v>
      </c>
      <c r="BG13" s="52">
        <f t="shared" si="13"/>
        <v>0.69987995198079234</v>
      </c>
      <c r="BH13" s="52">
        <f t="shared" si="14"/>
        <v>0.6469587835134053</v>
      </c>
      <c r="BI13" s="6"/>
      <c r="BJ13" s="7"/>
      <c r="BK13" s="54">
        <f t="shared" si="15"/>
        <v>0</v>
      </c>
      <c r="BL13" s="47">
        <f t="shared" si="16"/>
        <v>0</v>
      </c>
      <c r="BM13" s="47">
        <f t="shared" si="17"/>
        <v>0</v>
      </c>
      <c r="BN13" s="34" t="s">
        <v>83</v>
      </c>
      <c r="BO13"/>
      <c r="BP13"/>
      <c r="BQ13"/>
    </row>
  </sheetData>
  <sheetProtection insertRows="0" deleteRows="0" sort="0"/>
  <protectedRanges>
    <protectedRange sqref="BE2:BE13 BI7:BJ13 BG2:BH13 U6:W7 AC2:AE13 U8:AA13 AG2:AG13 AJ2:AK13 BB2:BC13 A2:T13 BF8:BF13 A14:AK165 BB14:BE165" name="Range1"/>
    <protectedRange sqref="U2:AA2 U3:W5 X3:AA7" name="Range1_2"/>
    <protectedRange sqref="AF2:AF13" name="Range1_3"/>
    <protectedRange sqref="AH2:AI13" name="Range1_4"/>
    <protectedRange sqref="BF2:BF7" name="Range1_5"/>
    <protectedRange sqref="BI2:BJ6" name="Range1_6"/>
    <protectedRange sqref="AL2:BA20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2025-07-10T21:43:29Z</dcterms:created>
  <dcterms:modified xsi:type="dcterms:W3CDTF">2025-07-10T21:53:17Z</dcterms:modified>
</cp:coreProperties>
</file>