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17655" windowHeight="10470"/>
  </bookViews>
  <sheets>
    <sheet name="Item" sheetId="1" r:id="rId1"/>
  </sheets>
  <externalReferences>
    <externalReference r:id="rId2"/>
  </externalReferences>
  <definedNames>
    <definedName name="_xlnm._FilterDatabase" localSheetId="0" hidden="1">Item!$C$1:$C$1</definedName>
  </definedNames>
  <calcPr calcId="152511"/>
</workbook>
</file>

<file path=xl/calcChain.xml><?xml version="1.0" encoding="utf-8"?>
<calcChain xmlns="http://schemas.openxmlformats.org/spreadsheetml/2006/main">
  <c r="BB13" i="1" l="1"/>
  <c r="BA13" i="1"/>
  <c r="AZ13" i="1"/>
  <c r="AW13" i="1"/>
  <c r="AR13" i="1"/>
  <c r="AQ13" i="1"/>
  <c r="AO13" i="1"/>
  <c r="AL13" i="1"/>
  <c r="AB13" i="1"/>
  <c r="AD13" i="1" s="1"/>
  <c r="AF13" i="1" s="1"/>
  <c r="P13" i="1"/>
  <c r="AI13" i="1" s="1"/>
  <c r="BB12" i="1"/>
  <c r="BA12" i="1"/>
  <c r="AZ12" i="1"/>
  <c r="AW12" i="1"/>
  <c r="AQ12" i="1"/>
  <c r="AO12" i="1"/>
  <c r="AL12" i="1"/>
  <c r="AR12" i="1" s="1"/>
  <c r="AD12" i="1"/>
  <c r="AF12" i="1" s="1"/>
  <c r="AB12" i="1"/>
  <c r="P12" i="1"/>
  <c r="BB11" i="1"/>
  <c r="BA11" i="1"/>
  <c r="AZ11" i="1"/>
  <c r="AW11" i="1"/>
  <c r="AQ11" i="1"/>
  <c r="AO11" i="1"/>
  <c r="AR11" i="1" s="1"/>
  <c r="AL11" i="1"/>
  <c r="AB11" i="1"/>
  <c r="AD11" i="1" s="1"/>
  <c r="AF11" i="1" s="1"/>
  <c r="P11" i="1"/>
  <c r="BB10" i="1"/>
  <c r="BA10" i="1"/>
  <c r="AZ10" i="1"/>
  <c r="AW10" i="1"/>
  <c r="AQ10" i="1"/>
  <c r="AR10" i="1" s="1"/>
  <c r="AO10" i="1"/>
  <c r="AL10" i="1"/>
  <c r="AB10" i="1"/>
  <c r="AD10" i="1" s="1"/>
  <c r="AF10" i="1" s="1"/>
  <c r="P10" i="1"/>
  <c r="BB9" i="1"/>
  <c r="BA9" i="1"/>
  <c r="AZ9" i="1"/>
  <c r="AW9" i="1"/>
  <c r="AR9" i="1"/>
  <c r="AQ9" i="1"/>
  <c r="AO9" i="1"/>
  <c r="AL9" i="1"/>
  <c r="AB9" i="1"/>
  <c r="AD9" i="1" s="1"/>
  <c r="AF9" i="1" s="1"/>
  <c r="P9" i="1"/>
  <c r="AI9" i="1" s="1"/>
  <c r="BB8" i="1"/>
  <c r="BA8" i="1"/>
  <c r="AZ8" i="1"/>
  <c r="AW8" i="1"/>
  <c r="AQ8" i="1"/>
  <c r="AO8" i="1"/>
  <c r="AL8" i="1"/>
  <c r="AR8" i="1" s="1"/>
  <c r="AD8" i="1"/>
  <c r="AF8" i="1" s="1"/>
  <c r="AB8" i="1"/>
  <c r="P8" i="1"/>
  <c r="BB7" i="1"/>
  <c r="BA7" i="1"/>
  <c r="AZ7" i="1"/>
  <c r="AW7" i="1"/>
  <c r="AQ7" i="1"/>
  <c r="AO7" i="1"/>
  <c r="AR7" i="1" s="1"/>
  <c r="AL7" i="1"/>
  <c r="AB7" i="1"/>
  <c r="AD7" i="1" s="1"/>
  <c r="AF7" i="1" s="1"/>
  <c r="P7" i="1"/>
  <c r="BB6" i="1"/>
  <c r="BA6" i="1"/>
  <c r="AZ6" i="1"/>
  <c r="AW6" i="1"/>
  <c r="AQ6" i="1"/>
  <c r="AR6" i="1" s="1"/>
  <c r="AO6" i="1"/>
  <c r="AL6" i="1"/>
  <c r="AB6" i="1"/>
  <c r="AD6" i="1" s="1"/>
  <c r="AF6" i="1" s="1"/>
  <c r="P6" i="1"/>
  <c r="BB5" i="1"/>
  <c r="BA5" i="1"/>
  <c r="AZ5" i="1"/>
  <c r="AW5" i="1"/>
  <c r="AR5" i="1"/>
  <c r="AQ5" i="1"/>
  <c r="AO5" i="1"/>
  <c r="AL5" i="1"/>
  <c r="AB5" i="1"/>
  <c r="AD5" i="1" s="1"/>
  <c r="AF5" i="1" s="1"/>
  <c r="AJ5" i="1" s="1"/>
  <c r="AS5" i="1" s="1"/>
  <c r="P5" i="1"/>
  <c r="AI5" i="1" s="1"/>
  <c r="BB4" i="1"/>
  <c r="BA4" i="1"/>
  <c r="AZ4" i="1"/>
  <c r="AW4" i="1"/>
  <c r="AQ4" i="1"/>
  <c r="AO4" i="1"/>
  <c r="AL4" i="1"/>
  <c r="AR4" i="1" s="1"/>
  <c r="AD4" i="1"/>
  <c r="AF4" i="1" s="1"/>
  <c r="AB4" i="1"/>
  <c r="P4" i="1"/>
  <c r="BB3" i="1"/>
  <c r="BA3" i="1"/>
  <c r="AZ3" i="1"/>
  <c r="AW3" i="1"/>
  <c r="AQ3" i="1"/>
  <c r="AO3" i="1"/>
  <c r="AR3" i="1" s="1"/>
  <c r="AL3" i="1"/>
  <c r="AB3" i="1"/>
  <c r="AD3" i="1" s="1"/>
  <c r="AF3" i="1" s="1"/>
  <c r="P3" i="1"/>
  <c r="BB2" i="1"/>
  <c r="BA2" i="1"/>
  <c r="AZ2" i="1"/>
  <c r="AW2" i="1"/>
  <c r="AQ2" i="1"/>
  <c r="AR2" i="1" s="1"/>
  <c r="AO2" i="1"/>
  <c r="AL2" i="1"/>
  <c r="AB2" i="1"/>
  <c r="AD2" i="1" s="1"/>
  <c r="AF2" i="1" s="1"/>
  <c r="P2" i="1"/>
  <c r="AT5" i="1" l="1"/>
  <c r="AY5" i="1"/>
  <c r="AJ12" i="1"/>
  <c r="AS12" i="1" s="1"/>
  <c r="AJ9" i="1"/>
  <c r="AS9" i="1" s="1"/>
  <c r="AI2" i="1"/>
  <c r="AJ2" i="1" s="1"/>
  <c r="AS2" i="1" s="1"/>
  <c r="AJ3" i="1"/>
  <c r="AS3" i="1" s="1"/>
  <c r="AJ13" i="1"/>
  <c r="AS13" i="1" s="1"/>
  <c r="AI6" i="1"/>
  <c r="AJ6" i="1" s="1"/>
  <c r="AS6" i="1" s="1"/>
  <c r="AI10" i="1"/>
  <c r="AJ10" i="1" s="1"/>
  <c r="AS10" i="1" s="1"/>
  <c r="AI3" i="1"/>
  <c r="AI7" i="1"/>
  <c r="AJ7" i="1" s="1"/>
  <c r="AS7" i="1" s="1"/>
  <c r="AI11" i="1"/>
  <c r="AJ11" i="1" s="1"/>
  <c r="AS11" i="1" s="1"/>
  <c r="AI4" i="1"/>
  <c r="AJ4" i="1" s="1"/>
  <c r="AS4" i="1" s="1"/>
  <c r="AI8" i="1"/>
  <c r="AJ8" i="1" s="1"/>
  <c r="AS8" i="1" s="1"/>
  <c r="AI12" i="1"/>
  <c r="AY11" i="1" l="1"/>
  <c r="AT11" i="1"/>
  <c r="AT6" i="1"/>
  <c r="AY6" i="1"/>
  <c r="AY7" i="1"/>
  <c r="AT7" i="1"/>
  <c r="AY8" i="1"/>
  <c r="AT8" i="1"/>
  <c r="AY4" i="1"/>
  <c r="AT4" i="1"/>
  <c r="AT10" i="1"/>
  <c r="AY10" i="1"/>
  <c r="AT2" i="1"/>
  <c r="AY2" i="1"/>
  <c r="AY3" i="1"/>
  <c r="AT3" i="1"/>
  <c r="AY12" i="1"/>
  <c r="AT12" i="1"/>
  <c r="AT9" i="1"/>
  <c r="AY9" i="1"/>
  <c r="AT13" i="1"/>
  <c r="AY1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B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<sst xmlns="http://schemas.openxmlformats.org/spreadsheetml/2006/main" count="199" uniqueCount="85">
  <si>
    <t>Item No.</t>
  </si>
  <si>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</si>
  <si>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</si>
  <si>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</si>
  <si>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</si>
  <si>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</si>
  <si>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</si>
  <si>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</si>
  <si>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</si>
  <si>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</si>
  <si>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</si>
  <si>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</si>
  <si>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</si>
  <si>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UPC</t>
  </si>
  <si>
    <t>Unit of Measure</t>
  </si>
  <si>
    <t>FOB Cost $ (Value)</t>
  </si>
  <si>
    <t>UCCPM Price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</si>
  <si>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</si>
  <si>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</si>
  <si>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</si>
  <si>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</si>
  <si>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</si>
  <si>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</si>
  <si>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</si>
  <si>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</si>
  <si>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</si>
  <si>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</si>
  <si>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</si>
  <si>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</si>
  <si>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</si>
  <si>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</si>
  <si>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</si>
  <si>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</si>
  <si>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</si>
  <si>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</si>
  <si>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</si>
  <si>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</si>
  <si>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</si>
  <si>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</si>
  <si>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</si>
  <si>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</si>
  <si>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</si>
  <si>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</si>
  <si>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</si>
  <si>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</si>
  <si>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</si>
  <si>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</si>
  <si>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</si>
  <si>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</si>
  <si>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</si>
  <si>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</si>
  <si>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</si>
  <si>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</si>
  <si>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</si>
  <si>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</si>
  <si>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Everyday Living</t>
  </si>
  <si>
    <t>BATH RUG(72)</t>
  </si>
  <si>
    <t>R01048</t>
  </si>
  <si>
    <t>EDL COTTON BATH RUG 17X24" WHITE</t>
  </si>
  <si>
    <t>EDL COTTON BATH RUG 17X24"</t>
  </si>
  <si>
    <t xml:space="preserve"> 100% Cotton/Pile- 6sx10 Ply &amp; 2/4 OE Cotton, 1668GSM</t>
  </si>
  <si>
    <t>17x24"</t>
  </si>
  <si>
    <t>Bright White 11-0601 TCX</t>
  </si>
  <si>
    <t>Piece</t>
  </si>
  <si>
    <t>Normal</t>
  </si>
  <si>
    <t>5703.39.2030</t>
  </si>
  <si>
    <t>Black Friday; New Color; OOD; Rebate</t>
  </si>
  <si>
    <t>EDL COTTON BATH RUG 17X24" LIGHT GREEN</t>
  </si>
  <si>
    <t>Tarragon 15-0326 TCX</t>
  </si>
  <si>
    <t>EDL COTTON BATH RUG 17X24" DARK GREEN</t>
  </si>
  <si>
    <t>Pesto 18-0228 TCX</t>
  </si>
  <si>
    <t>EDL COTTON BATH RUG 17X24" LIGHT BLUE</t>
  </si>
  <si>
    <t>Powder Blue 14-4214 TCX</t>
  </si>
  <si>
    <t>EDL COTTON BATH RUG 17X24" PINK</t>
  </si>
  <si>
    <t>Coral Blush 14-1909 TCX</t>
  </si>
  <si>
    <t>EDL COTTON BATH RUG 17X24" DARK GREY</t>
  </si>
  <si>
    <t>Blackened Pearl 19-3917 TCX</t>
  </si>
  <si>
    <t>EDL COTTON BATH RUG 20X34" WHITE</t>
  </si>
  <si>
    <t>EDL COTTON BATH RUG 20x34"</t>
  </si>
  <si>
    <t xml:space="preserve">20x34" </t>
  </si>
  <si>
    <t>EDL COTTON BATH RUG 20X34" LIGHT GREEN</t>
  </si>
  <si>
    <t>EDL COTTON BATH RUG 20X34" DARK GREEN</t>
  </si>
  <si>
    <t>EDL COTTON BATH RUG 20X34" LIGHT BLUE</t>
  </si>
  <si>
    <t>EDL COTTON BATH RUG 20X34" PINK</t>
  </si>
  <si>
    <t>EDL COTTON BATH RUG 20X34" DARK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</si>
</sst>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[$$-409]* #,##0.00_);_([$$-409]* \(#,##0.00\);_([$$-409]* &quot;-&quot;??_);_(@_)"/>
    <numFmt numFmtId="177" formatCode="[$$-481]#,##0.00_);[Red]\([$$-481]#,##0.00\)"/>
    <numFmt numFmtId="178" formatCode="[$￥-804]#,##0.00;[Red][$￥-804]#,##0.00"/>
    <numFmt numFmtId="179" formatCode="&quot;$&quot;#,##0.00"/>
    <numFmt numFmtId="180" formatCode="_(* #,##0_);_(* \(#,##0\);_(* &quot;-&quot;??_);_(@_)"/>
    <numFmt numFmtId="181" formatCode="_(* #,##0.00_);_(* \(#,##0.00\);_(* &quot;-&quot;??_);_(@_)"/>
    <numFmt numFmtId="182" formatCode="0.0%"/>
    <numFmt numFmtId="183" formatCode="[$-409]d/mmm;@"/>
    <numFmt numFmtId="184" formatCode="0.00_ "/>
  </numFmts>
  <fonts count="16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0"/>
      <color rgb="FF000000"/>
      <name val="宋体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宋体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176" fontId="0" fillId="0" borderId="0"/>
    <xf numFmtId="176" fontId="3" fillId="0" borderId="0">
      <alignment vertical="top"/>
    </xf>
    <xf numFmtId="176" fontId="4" fillId="0" borderId="0"/>
    <xf numFmtId="43" fontId="5" fillId="0" borderId="0" applyFont="0" applyFill="0" applyBorder="0" applyAlignment="0" applyProtection="0"/>
    <xf numFmtId="0" fontId="6" fillId="0" borderId="0">
      <alignment vertical="center"/>
    </xf>
    <xf numFmtId="177" fontId="1" fillId="0" borderId="0"/>
    <xf numFmtId="178" fontId="7" fillId="0" borderId="0">
      <alignment vertical="center"/>
    </xf>
    <xf numFmtId="0" fontId="8" fillId="0" borderId="0"/>
    <xf numFmtId="0" fontId="7" fillId="0" borderId="0"/>
    <xf numFmtId="0" fontId="9" fillId="0" borderId="0"/>
    <xf numFmtId="0" fontId="7" fillId="0" borderId="0"/>
    <xf numFmtId="0" fontId="4" fillId="0" borderId="0"/>
    <xf numFmtId="0" fontId="1" fillId="0" borderId="0"/>
    <xf numFmtId="0" fontId="7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176" fontId="0" fillId="0" borderId="0" xfId="0" applyNumberFormat="1" applyFont="1"/>
    <xf numFmtId="176" fontId="1" fillId="0" borderId="1" xfId="0" applyNumberFormat="1" applyFont="1" applyBorder="1"/>
    <xf numFmtId="176" fontId="10" fillId="0" borderId="1" xfId="0" applyFont="1" applyBorder="1" applyAlignment="1">
      <alignment horizontal="center" wrapText="1"/>
    </xf>
    <xf numFmtId="176" fontId="10" fillId="3" borderId="1" xfId="0" applyFont="1" applyFill="1" applyBorder="1" applyAlignment="1">
      <alignment horizontal="center" wrapText="1"/>
    </xf>
    <xf numFmtId="176" fontId="11" fillId="3" borderId="1" xfId="0" applyFont="1" applyFill="1" applyBorder="1" applyAlignment="1">
      <alignment horizontal="center" wrapText="1"/>
    </xf>
    <xf numFmtId="176" fontId="11" fillId="2" borderId="1" xfId="0" applyFont="1" applyFill="1" applyBorder="1" applyAlignment="1">
      <alignment horizontal="center" wrapText="1"/>
    </xf>
    <xf numFmtId="176" fontId="10" fillId="2" borderId="1" xfId="0" applyFont="1" applyFill="1" applyBorder="1" applyAlignment="1">
      <alignment horizontal="center" wrapText="1"/>
    </xf>
    <xf numFmtId="0" fontId="10" fillId="2" borderId="1" xfId="9" applyFont="1" applyFill="1" applyBorder="1" applyAlignment="1">
      <alignment horizontal="center" wrapText="1"/>
    </xf>
    <xf numFmtId="179" fontId="10" fillId="4" borderId="2" xfId="0" applyNumberFormat="1" applyFont="1" applyFill="1" applyBorder="1" applyAlignment="1">
      <alignment horizontal="center" wrapText="1"/>
    </xf>
    <xf numFmtId="179" fontId="10" fillId="5" borderId="1" xfId="0" applyNumberFormat="1" applyFont="1" applyFill="1" applyBorder="1" applyAlignment="1">
      <alignment horizontal="center" wrapText="1"/>
    </xf>
    <xf numFmtId="176" fontId="11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2" fontId="12" fillId="0" borderId="1" xfId="12" applyNumberFormat="1" applyFont="1" applyBorder="1" applyAlignment="1">
      <alignment wrapText="1"/>
    </xf>
    <xf numFmtId="2" fontId="13" fillId="0" borderId="1" xfId="12" applyNumberFormat="1" applyFont="1" applyBorder="1" applyAlignment="1">
      <alignment wrapText="1"/>
    </xf>
    <xf numFmtId="1" fontId="12" fillId="0" borderId="1" xfId="12" applyNumberFormat="1" applyFont="1" applyBorder="1" applyAlignment="1">
      <alignment wrapText="1"/>
    </xf>
    <xf numFmtId="179" fontId="12" fillId="0" borderId="1" xfId="12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2" borderId="1" xfId="12" applyNumberFormat="1" applyFont="1" applyFill="1" applyBorder="1" applyAlignment="1">
      <alignment wrapText="1"/>
    </xf>
    <xf numFmtId="179" fontId="13" fillId="0" borderId="1" xfId="12" applyNumberFormat="1" applyFont="1" applyBorder="1" applyAlignment="1">
      <alignment wrapText="1"/>
    </xf>
    <xf numFmtId="179" fontId="12" fillId="6" borderId="1" xfId="12" applyNumberFormat="1" applyFont="1" applyFill="1" applyBorder="1" applyAlignment="1">
      <alignment wrapText="1"/>
    </xf>
    <xf numFmtId="10" fontId="12" fillId="6" borderId="1" xfId="12" applyNumberFormat="1" applyFont="1" applyFill="1" applyBorder="1" applyAlignment="1">
      <alignment wrapText="1"/>
    </xf>
    <xf numFmtId="179" fontId="13" fillId="7" borderId="1" xfId="12" applyNumberFormat="1" applyFont="1" applyFill="1" applyBorder="1" applyAlignment="1">
      <alignment wrapText="1"/>
    </xf>
    <xf numFmtId="179" fontId="10" fillId="6" borderId="1" xfId="0" applyNumberFormat="1" applyFont="1" applyFill="1" applyBorder="1" applyAlignment="1">
      <alignment horizontal="center" wrapText="1"/>
    </xf>
    <xf numFmtId="176" fontId="10" fillId="0" borderId="1" xfId="0" applyFont="1" applyBorder="1" applyAlignment="1">
      <alignment wrapText="1"/>
    </xf>
    <xf numFmtId="176" fontId="0" fillId="0" borderId="0" xfId="0" applyAlignment="1">
      <alignment wrapText="1"/>
    </xf>
    <xf numFmtId="176" fontId="0" fillId="0" borderId="1" xfId="0" applyBorder="1" applyAlignment="1">
      <alignment horizontal="center" vertical="center"/>
    </xf>
    <xf numFmtId="0" fontId="14" fillId="0" borderId="1" xfId="13" applyFont="1" applyBorder="1" applyAlignment="1">
      <alignment horizontal="center" vertical="center"/>
    </xf>
    <xf numFmtId="176" fontId="0" fillId="0" borderId="1" xfId="0" applyBorder="1" applyAlignment="1">
      <alignment vertical="center"/>
    </xf>
    <xf numFmtId="176" fontId="4" fillId="0" borderId="1" xfId="0" applyFont="1" applyBorder="1" applyAlignment="1">
      <alignment vertical="center"/>
    </xf>
    <xf numFmtId="176" fontId="4" fillId="0" borderId="1" xfId="0" applyFont="1" applyBorder="1" applyAlignment="1">
      <alignment vertical="center" wrapText="1"/>
    </xf>
    <xf numFmtId="176" fontId="4" fillId="8" borderId="1" xfId="0" applyFont="1" applyFill="1" applyBorder="1" applyAlignment="1">
      <alignment vertical="center"/>
    </xf>
    <xf numFmtId="0" fontId="15" fillId="9" borderId="3" xfId="14" applyNumberFormat="1" applyFont="1" applyFill="1" applyBorder="1" applyAlignment="1" applyProtection="1">
      <alignment horizontal="left" vertical="center"/>
      <protection locked="0"/>
    </xf>
    <xf numFmtId="179" fontId="0" fillId="0" borderId="2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0" fontId="14" fillId="0" borderId="1" xfId="15" applyNumberFormat="1" applyFont="1" applyFill="1" applyBorder="1" applyAlignment="1">
      <alignment horizontal="center" vertical="center" wrapText="1"/>
    </xf>
    <xf numFmtId="2" fontId="0" fillId="10" borderId="1" xfId="0" applyNumberFormat="1" applyFill="1" applyBorder="1" applyAlignment="1">
      <alignment vertical="center"/>
    </xf>
    <xf numFmtId="1" fontId="0" fillId="10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10" borderId="1" xfId="0" applyNumberFormat="1" applyFill="1" applyBorder="1" applyAlignment="1">
      <alignment vertical="center"/>
    </xf>
    <xf numFmtId="182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 wrapText="1"/>
    </xf>
    <xf numFmtId="10" fontId="0" fillId="10" borderId="1" xfId="16" applyNumberFormat="1" applyFont="1" applyFill="1" applyBorder="1" applyAlignment="1">
      <alignment vertical="center"/>
    </xf>
    <xf numFmtId="179" fontId="10" fillId="2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76" fontId="0" fillId="0" borderId="0" xfId="0" applyAlignment="1">
      <alignment vertical="center"/>
    </xf>
    <xf numFmtId="176" fontId="0" fillId="0" borderId="1" xfId="0" applyBorder="1" applyAlignment="1">
      <alignment horizontal="center" vertical="center" wrapText="1"/>
    </xf>
    <xf numFmtId="176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10" borderId="1" xfId="0" applyNumberFormat="1" applyFill="1" applyBorder="1" applyAlignment="1">
      <alignment vertical="center" wrapText="1"/>
    </xf>
    <xf numFmtId="10" fontId="0" fillId="10" borderId="1" xfId="16" applyNumberFormat="1" applyFont="1" applyFill="1" applyBorder="1" applyAlignment="1">
      <alignment vertical="center" wrapText="1"/>
    </xf>
    <xf numFmtId="176" fontId="0" fillId="0" borderId="0" xfId="0" applyAlignment="1">
      <alignment vertical="center" wrapText="1"/>
    </xf>
    <xf numFmtId="183" fontId="4" fillId="0" borderId="1" xfId="0" applyNumberFormat="1" applyFont="1" applyBorder="1" applyAlignment="1">
      <alignment vertical="center"/>
    </xf>
    <xf numFmtId="184" fontId="4" fillId="11" borderId="1" xfId="0" applyNumberFormat="1" applyFont="1" applyFill="1" applyBorder="1" applyAlignment="1">
      <alignment vertical="center"/>
    </xf>
    <xf numFmtId="179" fontId="0" fillId="0" borderId="2" xfId="0" applyNumberFormat="1" applyBorder="1" applyAlignment="1">
      <alignment vertical="center" wrapText="1"/>
    </xf>
    <xf numFmtId="179" fontId="10" fillId="2" borderId="1" xfId="0" applyNumberFormat="1" applyFont="1" applyFill="1" applyBorder="1" applyAlignment="1">
      <alignment vertical="center" wrapText="1"/>
    </xf>
  </cellXfs>
  <cellStyles count="17">
    <cellStyle name="Comma 5" xfId="15"/>
    <cellStyle name="Currency 2" xfId="14"/>
    <cellStyle name="Normal 13" xfId="13"/>
    <cellStyle name="Normal 2" xfId="9"/>
    <cellStyle name="Normal 2 18 2" xfId="12"/>
    <cellStyle name="Normal 3" xfId="11"/>
    <cellStyle name="Normal 6 14" xfId="10"/>
    <cellStyle name="Normal_Sheet2" xfId="7"/>
    <cellStyle name="Percent 2" xfId="16"/>
    <cellStyle name="Style 1 3 14" xfId="5"/>
    <cellStyle name="常规" xfId="0" builtinId="0"/>
    <cellStyle name="常规 2 2" xfId="4"/>
    <cellStyle name="常规 20" xfId="2"/>
    <cellStyle name="常规 3" xfId="8"/>
    <cellStyle name="常规 42" xfId="6"/>
    <cellStyle name="常规 7" xfId="1"/>
    <cellStyle name="千位分隔 2 2" xfId="3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EDL%20Bath%20Rug%202025%20DI%20Rollout%20%20Domestic%20Commitment%20Sheet%20-%2020250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- Domestic Quote"/>
      <sheetName val="Item  - DI Rollout"/>
      <sheetName val="Domestic quote rep"/>
      <sheetName val="DI quote for rollout"/>
      <sheetName val="ValueSelect"/>
      <sheetName val="Data"/>
      <sheetName val="Simpi 5.29.2025"/>
      <sheetName val="Keith"/>
      <sheetName val="Simpi 10.23.2024"/>
    </sheetNames>
    <sheetDataSet>
      <sheetData sheetId="0"/>
      <sheetData sheetId="1"/>
      <sheetData sheetId="2"/>
      <sheetData sheetId="3">
        <row r="14">
          <cell r="K14">
            <v>2.99</v>
          </cell>
        </row>
        <row r="15">
          <cell r="K15">
            <v>4.79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3"/>
  <sheetViews>
    <sheetView tabSelected="1" workbookViewId="0">
      <selection activeCell="A2" sqref="A2"/>
    </sheetView>
  </sheetViews>
  <sheetFormatPr defaultRowHeight="12.75" x14ac:dyDescent="0.2"/>
  <cols>
    <col min="1" max="6" width="20" style="1" customWidth="1"/>
    <col min="7" max="7" width="9.140625" style="1" customWidth="1"/>
    <col min="8" max="16384" width="9.140625" style="1"/>
  </cols>
  <sheetData>
    <row r="1" spans="1:55" s="25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5" t="s">
        <v>5</v>
      </c>
      <c r="F1" s="3" t="s">
        <v>6</v>
      </c>
      <c r="G1" s="6" t="s">
        <v>7</v>
      </c>
      <c r="H1" s="7" t="s">
        <v>8</v>
      </c>
      <c r="I1" s="6" t="s">
        <v>9</v>
      </c>
      <c r="J1" s="6" t="s">
        <v>10</v>
      </c>
      <c r="K1" s="6" t="s">
        <v>11</v>
      </c>
      <c r="L1" s="3" t="s">
        <v>12</v>
      </c>
      <c r="M1" s="3" t="s">
        <v>0</v>
      </c>
      <c r="N1" s="3" t="s">
        <v>13</v>
      </c>
      <c r="O1" s="7" t="s">
        <v>14</v>
      </c>
      <c r="P1" s="8" t="s">
        <v>15</v>
      </c>
      <c r="Q1" s="9" t="s">
        <v>16</v>
      </c>
      <c r="R1" s="10" t="s">
        <v>17</v>
      </c>
      <c r="S1" s="2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2" t="s">
        <v>26</v>
      </c>
      <c r="AB1" s="13" t="s">
        <v>27</v>
      </c>
      <c r="AC1" s="14" t="s">
        <v>28</v>
      </c>
      <c r="AD1" s="15" t="s">
        <v>29</v>
      </c>
      <c r="AE1" s="2" t="s">
        <v>30</v>
      </c>
      <c r="AF1" s="16" t="s">
        <v>31</v>
      </c>
      <c r="AG1" s="2" t="s">
        <v>32</v>
      </c>
      <c r="AH1" s="17" t="s">
        <v>33</v>
      </c>
      <c r="AI1" s="18" t="s">
        <v>34</v>
      </c>
      <c r="AJ1" s="16" t="s">
        <v>35</v>
      </c>
      <c r="AK1" s="17" t="s">
        <v>36</v>
      </c>
      <c r="AL1" s="16" t="s">
        <v>37</v>
      </c>
      <c r="AM1" s="19" t="s">
        <v>38</v>
      </c>
      <c r="AN1" s="17" t="s">
        <v>39</v>
      </c>
      <c r="AO1" s="16" t="s">
        <v>40</v>
      </c>
      <c r="AP1" s="17" t="s">
        <v>41</v>
      </c>
      <c r="AQ1" s="16" t="s">
        <v>42</v>
      </c>
      <c r="AR1" s="16" t="s">
        <v>43</v>
      </c>
      <c r="AS1" s="20" t="s">
        <v>44</v>
      </c>
      <c r="AT1" s="21" t="s">
        <v>45</v>
      </c>
      <c r="AU1" s="22" t="s">
        <v>46</v>
      </c>
      <c r="AV1" s="23" t="s">
        <v>47</v>
      </c>
      <c r="AW1" s="21" t="s">
        <v>48</v>
      </c>
      <c r="AX1" s="2" t="s">
        <v>49</v>
      </c>
      <c r="AY1" s="16" t="s">
        <v>50</v>
      </c>
      <c r="AZ1" s="16" t="s">
        <v>51</v>
      </c>
      <c r="BA1" s="16" t="s">
        <v>52</v>
      </c>
      <c r="BB1" s="13" t="s">
        <v>53</v>
      </c>
      <c r="BC1" s="24" t="s">
        <v>54</v>
      </c>
    </row>
    <row r="2" spans="1:55" s="48" customFormat="1" ht="105" x14ac:dyDescent="0.25">
      <c r="A2" s="26">
        <v>1</v>
      </c>
      <c r="B2" s="27"/>
      <c r="C2" s="28"/>
      <c r="D2" s="28" t="s">
        <v>55</v>
      </c>
      <c r="E2" s="28" t="s">
        <v>56</v>
      </c>
      <c r="F2" s="29" t="s">
        <v>57</v>
      </c>
      <c r="G2" s="29" t="s">
        <v>58</v>
      </c>
      <c r="H2" s="29" t="s">
        <v>59</v>
      </c>
      <c r="I2" s="30" t="s">
        <v>60</v>
      </c>
      <c r="J2" s="31" t="s">
        <v>61</v>
      </c>
      <c r="K2" s="32" t="s">
        <v>62</v>
      </c>
      <c r="L2" s="28"/>
      <c r="M2" s="28"/>
      <c r="N2" s="28"/>
      <c r="O2" s="28" t="s">
        <v>63</v>
      </c>
      <c r="P2" s="33">
        <f>'[1]Domestic quote rep'!$K$14</f>
        <v>2.99</v>
      </c>
      <c r="Q2" s="34"/>
      <c r="R2" s="28" t="s">
        <v>64</v>
      </c>
      <c r="S2" s="28"/>
      <c r="T2" s="35">
        <v>34</v>
      </c>
      <c r="U2" s="35">
        <v>24</v>
      </c>
      <c r="V2" s="35">
        <v>10</v>
      </c>
      <c r="W2" s="35">
        <v>34</v>
      </c>
      <c r="X2" s="35">
        <v>24</v>
      </c>
      <c r="Y2" s="35">
        <v>10</v>
      </c>
      <c r="Z2" s="36"/>
      <c r="AA2" s="37">
        <v>3</v>
      </c>
      <c r="AB2" s="38">
        <f>IF(W2="","",W2*X2*Y2/1000000)</f>
        <v>8.1600000000000006E-3</v>
      </c>
      <c r="AC2" s="36">
        <v>56</v>
      </c>
      <c r="AD2" s="39">
        <f>IF(AA2="","",AC2/AB2*AA2)</f>
        <v>20588.235294117643</v>
      </c>
      <c r="AE2" s="40">
        <v>3300</v>
      </c>
      <c r="AF2" s="41">
        <f>IF(ISERROR(AE2/AD2),"",AE2/AD2)</f>
        <v>0.16028571428571431</v>
      </c>
      <c r="AG2" s="28" t="s">
        <v>65</v>
      </c>
      <c r="AH2" s="42">
        <v>0.13800000000000001</v>
      </c>
      <c r="AI2" s="41">
        <f t="shared" ref="AI2:AI13" si="0">IF(ISERROR(P2*AH2),"",P2*AH2)</f>
        <v>0.41262000000000004</v>
      </c>
      <c r="AJ2" s="41">
        <f t="shared" ref="AJ2:AJ13" si="1">IF(ISERROR(P2+AF2+AI2),"",P2+AF2+AI2)</f>
        <v>3.5629057142857143</v>
      </c>
      <c r="AK2" s="43">
        <v>0.01</v>
      </c>
      <c r="AL2" s="41">
        <f t="shared" ref="AL2:AL13" si="2">IF(ISERROR(AU2*AK2),"",AU2*AK2)</f>
        <v>5.9000000000000004E-2</v>
      </c>
      <c r="AM2" s="44" t="s">
        <v>66</v>
      </c>
      <c r="AN2" s="43">
        <v>0.2</v>
      </c>
      <c r="AO2" s="41">
        <f t="shared" ref="AO2:AO13" si="3">IF(ISERROR(AU2*AN2),"",AU2*AN2)</f>
        <v>1.1800000000000002</v>
      </c>
      <c r="AP2" s="43">
        <v>0.1</v>
      </c>
      <c r="AQ2" s="41">
        <f t="shared" ref="AQ2:AQ13" si="4">IF(ISERROR(AU2*AP2),"",AU2*AP2)</f>
        <v>0.59000000000000008</v>
      </c>
      <c r="AR2" s="41">
        <f>IF(ISERROR(AL2+AO2+AQ2),"",AL2+AO2+AQ2)</f>
        <v>1.8290000000000002</v>
      </c>
      <c r="AS2" s="41">
        <f t="shared" ref="AS2:AS13" si="5">IF(ISERROR(AJ2+AR2),"",AJ2+AR2)</f>
        <v>5.3919057142857145</v>
      </c>
      <c r="AT2" s="45">
        <f t="shared" ref="AT2:AT13" si="6">IF(ISERROR((AU2-AS2)/AU2),"",(AU2-AS2)/AU2)</f>
        <v>8.6117675544794201E-2</v>
      </c>
      <c r="AU2" s="46">
        <v>5.9</v>
      </c>
      <c r="AV2" s="34">
        <v>14.99</v>
      </c>
      <c r="AW2" s="45">
        <f>IF(ISERROR((AV2-AU2)/AV2),"",(AV2-AU2)/AV2)</f>
        <v>0.60640426951300863</v>
      </c>
      <c r="AX2" s="47">
        <v>1000</v>
      </c>
      <c r="AY2" s="41">
        <f>IF(ISERROR(AS2*AX2),"",AS2*AX2)</f>
        <v>5391.9057142857146</v>
      </c>
      <c r="AZ2" s="41">
        <f>IF(ISERROR(AU2*AX2),"",AU2*AX2)</f>
        <v>5900</v>
      </c>
      <c r="BA2" s="41">
        <f>IF(ISERROR(AV2*AX2),"",AV2*AX2)</f>
        <v>14990</v>
      </c>
      <c r="BB2" s="38">
        <f>IF(T2="","",T2*U2*V2/1000000/AA2*AX2)</f>
        <v>2.72</v>
      </c>
      <c r="BC2" s="28"/>
    </row>
    <row r="3" spans="1:55" s="48" customFormat="1" ht="105" x14ac:dyDescent="0.25">
      <c r="A3" s="26">
        <v>2</v>
      </c>
      <c r="B3" s="27"/>
      <c r="C3" s="28"/>
      <c r="D3" s="28" t="s">
        <v>55</v>
      </c>
      <c r="E3" s="28" t="s">
        <v>56</v>
      </c>
      <c r="F3" s="29" t="s">
        <v>57</v>
      </c>
      <c r="G3" s="29" t="s">
        <v>67</v>
      </c>
      <c r="H3" s="29" t="s">
        <v>59</v>
      </c>
      <c r="I3" s="30" t="s">
        <v>60</v>
      </c>
      <c r="J3" s="31" t="s">
        <v>61</v>
      </c>
      <c r="K3" s="32" t="s">
        <v>68</v>
      </c>
      <c r="L3" s="28"/>
      <c r="M3" s="28"/>
      <c r="N3" s="28"/>
      <c r="O3" s="28" t="s">
        <v>63</v>
      </c>
      <c r="P3" s="33">
        <f>'[1]Domestic quote rep'!$K$14</f>
        <v>2.99</v>
      </c>
      <c r="Q3" s="34"/>
      <c r="R3" s="28" t="s">
        <v>64</v>
      </c>
      <c r="S3" s="28"/>
      <c r="T3" s="35">
        <v>34</v>
      </c>
      <c r="U3" s="35">
        <v>24</v>
      </c>
      <c r="V3" s="35">
        <v>10</v>
      </c>
      <c r="W3" s="35">
        <v>34</v>
      </c>
      <c r="X3" s="35">
        <v>24</v>
      </c>
      <c r="Y3" s="35">
        <v>10</v>
      </c>
      <c r="Z3" s="36"/>
      <c r="AA3" s="37">
        <v>3</v>
      </c>
      <c r="AB3" s="38">
        <f t="shared" ref="AB3:AB13" si="7">IF(W3="","",W3*X3*Y3/1000000)</f>
        <v>8.1600000000000006E-3</v>
      </c>
      <c r="AC3" s="36">
        <v>56</v>
      </c>
      <c r="AD3" s="39">
        <f t="shared" ref="AD3:AD13" si="8">IF(AA3="","",AC3/AB3*AA3)</f>
        <v>20588.235294117643</v>
      </c>
      <c r="AE3" s="40">
        <v>3300</v>
      </c>
      <c r="AF3" s="41">
        <f t="shared" ref="AF3:AF13" si="9">IF(ISERROR(AE3/AD3),"",AE3/AD3)</f>
        <v>0.16028571428571431</v>
      </c>
      <c r="AG3" s="28" t="s">
        <v>65</v>
      </c>
      <c r="AH3" s="42">
        <v>0.13800000000000001</v>
      </c>
      <c r="AI3" s="41">
        <f t="shared" si="0"/>
        <v>0.41262000000000004</v>
      </c>
      <c r="AJ3" s="41">
        <f t="shared" si="1"/>
        <v>3.5629057142857143</v>
      </c>
      <c r="AK3" s="43">
        <v>0.01</v>
      </c>
      <c r="AL3" s="41">
        <f t="shared" si="2"/>
        <v>5.9000000000000004E-2</v>
      </c>
      <c r="AM3" s="44" t="s">
        <v>66</v>
      </c>
      <c r="AN3" s="43">
        <v>0.2</v>
      </c>
      <c r="AO3" s="41">
        <f t="shared" si="3"/>
        <v>1.1800000000000002</v>
      </c>
      <c r="AP3" s="43">
        <v>0.1</v>
      </c>
      <c r="AQ3" s="41">
        <f t="shared" si="4"/>
        <v>0.59000000000000008</v>
      </c>
      <c r="AR3" s="41">
        <f t="shared" ref="AR3:AR13" si="10">IF(ISERROR(AL3+AO3+AQ3),"",AL3+AO3+AQ3)</f>
        <v>1.8290000000000002</v>
      </c>
      <c r="AS3" s="41">
        <f t="shared" si="5"/>
        <v>5.3919057142857145</v>
      </c>
      <c r="AT3" s="45">
        <f t="shared" si="6"/>
        <v>8.6117675544794201E-2</v>
      </c>
      <c r="AU3" s="46">
        <v>5.9</v>
      </c>
      <c r="AV3" s="34">
        <v>14.99</v>
      </c>
      <c r="AW3" s="45">
        <f t="shared" ref="AW3:AW13" si="11">IF(ISERROR((AV3-AU3)/AV3),"",(AV3-AU3)/AV3)</f>
        <v>0.60640426951300863</v>
      </c>
      <c r="AX3" s="47">
        <v>1000</v>
      </c>
      <c r="AY3" s="41">
        <f t="shared" ref="AY3:AY13" si="12">IF(ISERROR(AS3*AX3),"",AS3*AX3)</f>
        <v>5391.9057142857146</v>
      </c>
      <c r="AZ3" s="41">
        <f t="shared" ref="AZ3:AZ13" si="13">IF(ISERROR(AU3*AX3),"",AU3*AX3)</f>
        <v>5900</v>
      </c>
      <c r="BA3" s="41">
        <f t="shared" ref="BA3:BA13" si="14">IF(ISERROR(AV3*AX3),"",AV3*AX3)</f>
        <v>14990</v>
      </c>
      <c r="BB3" s="38">
        <f t="shared" ref="BB3:BB13" si="15">IF(T3="","",T3*U3*V3/1000000/AA3*AX3)</f>
        <v>2.72</v>
      </c>
      <c r="BC3" s="28"/>
    </row>
    <row r="4" spans="1:55" s="48" customFormat="1" ht="105" x14ac:dyDescent="0.25">
      <c r="A4" s="26">
        <v>3</v>
      </c>
      <c r="B4" s="27"/>
      <c r="C4" s="28"/>
      <c r="D4" s="28" t="s">
        <v>55</v>
      </c>
      <c r="E4" s="28" t="s">
        <v>56</v>
      </c>
      <c r="F4" s="29" t="s">
        <v>57</v>
      </c>
      <c r="G4" s="29" t="s">
        <v>69</v>
      </c>
      <c r="H4" s="29" t="s">
        <v>59</v>
      </c>
      <c r="I4" s="30" t="s">
        <v>60</v>
      </c>
      <c r="J4" s="31" t="s">
        <v>61</v>
      </c>
      <c r="K4" s="32" t="s">
        <v>70</v>
      </c>
      <c r="L4" s="28"/>
      <c r="M4" s="28"/>
      <c r="N4" s="28"/>
      <c r="O4" s="28" t="s">
        <v>63</v>
      </c>
      <c r="P4" s="33">
        <f>'[1]Domestic quote rep'!$K$14</f>
        <v>2.99</v>
      </c>
      <c r="Q4" s="34"/>
      <c r="R4" s="28" t="s">
        <v>64</v>
      </c>
      <c r="S4" s="28"/>
      <c r="T4" s="35">
        <v>34</v>
      </c>
      <c r="U4" s="35">
        <v>24</v>
      </c>
      <c r="V4" s="35">
        <v>10</v>
      </c>
      <c r="W4" s="35">
        <v>34</v>
      </c>
      <c r="X4" s="35">
        <v>24</v>
      </c>
      <c r="Y4" s="35">
        <v>10</v>
      </c>
      <c r="Z4" s="36"/>
      <c r="AA4" s="37">
        <v>3</v>
      </c>
      <c r="AB4" s="38">
        <f t="shared" si="7"/>
        <v>8.1600000000000006E-3</v>
      </c>
      <c r="AC4" s="36">
        <v>56</v>
      </c>
      <c r="AD4" s="39">
        <f t="shared" si="8"/>
        <v>20588.235294117643</v>
      </c>
      <c r="AE4" s="40">
        <v>3300</v>
      </c>
      <c r="AF4" s="41">
        <f t="shared" si="9"/>
        <v>0.16028571428571431</v>
      </c>
      <c r="AG4" s="28" t="s">
        <v>65</v>
      </c>
      <c r="AH4" s="42">
        <v>0.13800000000000001</v>
      </c>
      <c r="AI4" s="41">
        <f t="shared" si="0"/>
        <v>0.41262000000000004</v>
      </c>
      <c r="AJ4" s="41">
        <f t="shared" si="1"/>
        <v>3.5629057142857143</v>
      </c>
      <c r="AK4" s="43">
        <v>0.01</v>
      </c>
      <c r="AL4" s="41">
        <f t="shared" si="2"/>
        <v>5.9000000000000004E-2</v>
      </c>
      <c r="AM4" s="44" t="s">
        <v>66</v>
      </c>
      <c r="AN4" s="43">
        <v>0.2</v>
      </c>
      <c r="AO4" s="41">
        <f t="shared" si="3"/>
        <v>1.1800000000000002</v>
      </c>
      <c r="AP4" s="43">
        <v>0.1</v>
      </c>
      <c r="AQ4" s="41">
        <f t="shared" si="4"/>
        <v>0.59000000000000008</v>
      </c>
      <c r="AR4" s="41">
        <f t="shared" si="10"/>
        <v>1.8290000000000002</v>
      </c>
      <c r="AS4" s="41">
        <f t="shared" si="5"/>
        <v>5.3919057142857145</v>
      </c>
      <c r="AT4" s="45">
        <f t="shared" si="6"/>
        <v>8.6117675544794201E-2</v>
      </c>
      <c r="AU4" s="46">
        <v>5.9</v>
      </c>
      <c r="AV4" s="34">
        <v>14.99</v>
      </c>
      <c r="AW4" s="45">
        <f t="shared" si="11"/>
        <v>0.60640426951300863</v>
      </c>
      <c r="AX4" s="47">
        <v>1000</v>
      </c>
      <c r="AY4" s="41">
        <f t="shared" si="12"/>
        <v>5391.9057142857146</v>
      </c>
      <c r="AZ4" s="41">
        <f t="shared" si="13"/>
        <v>5900</v>
      </c>
      <c r="BA4" s="41">
        <f t="shared" si="14"/>
        <v>14990</v>
      </c>
      <c r="BB4" s="38">
        <f t="shared" si="15"/>
        <v>2.72</v>
      </c>
      <c r="BC4" s="28"/>
    </row>
    <row r="5" spans="1:55" s="48" customFormat="1" ht="105" x14ac:dyDescent="0.25">
      <c r="A5" s="26">
        <v>4</v>
      </c>
      <c r="B5" s="27"/>
      <c r="C5" s="28"/>
      <c r="D5" s="28" t="s">
        <v>55</v>
      </c>
      <c r="E5" s="28" t="s">
        <v>56</v>
      </c>
      <c r="F5" s="29" t="s">
        <v>57</v>
      </c>
      <c r="G5" s="29" t="s">
        <v>71</v>
      </c>
      <c r="H5" s="29" t="s">
        <v>59</v>
      </c>
      <c r="I5" s="30" t="s">
        <v>60</v>
      </c>
      <c r="J5" s="31" t="s">
        <v>61</v>
      </c>
      <c r="K5" s="32" t="s">
        <v>72</v>
      </c>
      <c r="L5" s="28"/>
      <c r="M5" s="28"/>
      <c r="N5" s="28"/>
      <c r="O5" s="28" t="s">
        <v>63</v>
      </c>
      <c r="P5" s="33">
        <f>'[1]Domestic quote rep'!$K$14</f>
        <v>2.99</v>
      </c>
      <c r="Q5" s="34"/>
      <c r="R5" s="28" t="s">
        <v>64</v>
      </c>
      <c r="S5" s="28"/>
      <c r="T5" s="35">
        <v>34</v>
      </c>
      <c r="U5" s="35">
        <v>24</v>
      </c>
      <c r="V5" s="35">
        <v>10</v>
      </c>
      <c r="W5" s="35">
        <v>34</v>
      </c>
      <c r="X5" s="35">
        <v>24</v>
      </c>
      <c r="Y5" s="35">
        <v>10</v>
      </c>
      <c r="Z5" s="36"/>
      <c r="AA5" s="37">
        <v>3</v>
      </c>
      <c r="AB5" s="38">
        <f t="shared" si="7"/>
        <v>8.1600000000000006E-3</v>
      </c>
      <c r="AC5" s="36">
        <v>56</v>
      </c>
      <c r="AD5" s="39">
        <f t="shared" si="8"/>
        <v>20588.235294117643</v>
      </c>
      <c r="AE5" s="40">
        <v>3300</v>
      </c>
      <c r="AF5" s="41">
        <f t="shared" si="9"/>
        <v>0.16028571428571431</v>
      </c>
      <c r="AG5" s="28" t="s">
        <v>65</v>
      </c>
      <c r="AH5" s="42">
        <v>0.13800000000000001</v>
      </c>
      <c r="AI5" s="41">
        <f t="shared" si="0"/>
        <v>0.41262000000000004</v>
      </c>
      <c r="AJ5" s="41">
        <f t="shared" si="1"/>
        <v>3.5629057142857143</v>
      </c>
      <c r="AK5" s="43">
        <v>0.01</v>
      </c>
      <c r="AL5" s="41">
        <f t="shared" si="2"/>
        <v>5.9000000000000004E-2</v>
      </c>
      <c r="AM5" s="44" t="s">
        <v>66</v>
      </c>
      <c r="AN5" s="43">
        <v>0.2</v>
      </c>
      <c r="AO5" s="41">
        <f t="shared" si="3"/>
        <v>1.1800000000000002</v>
      </c>
      <c r="AP5" s="43">
        <v>0.1</v>
      </c>
      <c r="AQ5" s="41">
        <f t="shared" si="4"/>
        <v>0.59000000000000008</v>
      </c>
      <c r="AR5" s="41">
        <f t="shared" si="10"/>
        <v>1.8290000000000002</v>
      </c>
      <c r="AS5" s="41">
        <f t="shared" si="5"/>
        <v>5.3919057142857145</v>
      </c>
      <c r="AT5" s="45">
        <f t="shared" si="6"/>
        <v>8.6117675544794201E-2</v>
      </c>
      <c r="AU5" s="46">
        <v>5.9</v>
      </c>
      <c r="AV5" s="34">
        <v>14.99</v>
      </c>
      <c r="AW5" s="45">
        <f t="shared" si="11"/>
        <v>0.60640426951300863</v>
      </c>
      <c r="AX5" s="47">
        <v>1000</v>
      </c>
      <c r="AY5" s="41">
        <f t="shared" si="12"/>
        <v>5391.9057142857146</v>
      </c>
      <c r="AZ5" s="41">
        <f t="shared" si="13"/>
        <v>5900</v>
      </c>
      <c r="BA5" s="41">
        <f t="shared" si="14"/>
        <v>14990</v>
      </c>
      <c r="BB5" s="38">
        <f t="shared" si="15"/>
        <v>2.72</v>
      </c>
      <c r="BC5" s="28"/>
    </row>
    <row r="6" spans="1:55" s="54" customFormat="1" ht="105" x14ac:dyDescent="0.25">
      <c r="A6" s="49">
        <v>5</v>
      </c>
      <c r="B6" s="27"/>
      <c r="C6" s="50"/>
      <c r="D6" s="28" t="s">
        <v>55</v>
      </c>
      <c r="E6" s="28" t="s">
        <v>56</v>
      </c>
      <c r="F6" s="29" t="s">
        <v>57</v>
      </c>
      <c r="G6" s="29" t="s">
        <v>73</v>
      </c>
      <c r="H6" s="29" t="s">
        <v>59</v>
      </c>
      <c r="I6" s="30" t="s">
        <v>60</v>
      </c>
      <c r="J6" s="31" t="s">
        <v>61</v>
      </c>
      <c r="K6" s="32" t="s">
        <v>74</v>
      </c>
      <c r="L6" s="50"/>
      <c r="M6" s="50"/>
      <c r="N6" s="50"/>
      <c r="O6" s="28" t="s">
        <v>63</v>
      </c>
      <c r="P6" s="33">
        <f>'[1]Domestic quote rep'!$K$14</f>
        <v>2.99</v>
      </c>
      <c r="Q6" s="44"/>
      <c r="R6" s="28" t="s">
        <v>64</v>
      </c>
      <c r="S6" s="28"/>
      <c r="T6" s="51">
        <v>34</v>
      </c>
      <c r="U6" s="51">
        <v>24</v>
      </c>
      <c r="V6" s="51">
        <v>10</v>
      </c>
      <c r="W6" s="51">
        <v>34</v>
      </c>
      <c r="X6" s="51">
        <v>24</v>
      </c>
      <c r="Y6" s="51">
        <v>10</v>
      </c>
      <c r="Z6" s="51"/>
      <c r="AA6" s="37">
        <v>3</v>
      </c>
      <c r="AB6" s="52">
        <f t="shared" si="7"/>
        <v>8.1600000000000006E-3</v>
      </c>
      <c r="AC6" s="36">
        <v>56</v>
      </c>
      <c r="AD6" s="39">
        <f t="shared" si="8"/>
        <v>20588.235294117643</v>
      </c>
      <c r="AE6" s="40">
        <v>3300</v>
      </c>
      <c r="AF6" s="41">
        <f t="shared" si="9"/>
        <v>0.16028571428571431</v>
      </c>
      <c r="AG6" s="28" t="s">
        <v>65</v>
      </c>
      <c r="AH6" s="42">
        <v>0.13800000000000001</v>
      </c>
      <c r="AI6" s="41">
        <f t="shared" si="0"/>
        <v>0.41262000000000004</v>
      </c>
      <c r="AJ6" s="41">
        <f t="shared" si="1"/>
        <v>3.5629057142857143</v>
      </c>
      <c r="AK6" s="43">
        <v>0.01</v>
      </c>
      <c r="AL6" s="41">
        <f t="shared" si="2"/>
        <v>5.9000000000000004E-2</v>
      </c>
      <c r="AM6" s="44" t="s">
        <v>66</v>
      </c>
      <c r="AN6" s="43">
        <v>0.2</v>
      </c>
      <c r="AO6" s="41">
        <f t="shared" si="3"/>
        <v>1.1800000000000002</v>
      </c>
      <c r="AP6" s="43">
        <v>0.1</v>
      </c>
      <c r="AQ6" s="41">
        <f t="shared" si="4"/>
        <v>0.59000000000000008</v>
      </c>
      <c r="AR6" s="41">
        <f t="shared" si="10"/>
        <v>1.8290000000000002</v>
      </c>
      <c r="AS6" s="41">
        <f t="shared" si="5"/>
        <v>5.3919057142857145</v>
      </c>
      <c r="AT6" s="45">
        <f t="shared" si="6"/>
        <v>8.6117675544794201E-2</v>
      </c>
      <c r="AU6" s="46">
        <v>5.9</v>
      </c>
      <c r="AV6" s="44">
        <v>14.99</v>
      </c>
      <c r="AW6" s="53">
        <f t="shared" si="11"/>
        <v>0.60640426951300863</v>
      </c>
      <c r="AX6" s="47">
        <v>1000</v>
      </c>
      <c r="AY6" s="41">
        <f t="shared" si="12"/>
        <v>5391.9057142857146</v>
      </c>
      <c r="AZ6" s="41">
        <f t="shared" si="13"/>
        <v>5900</v>
      </c>
      <c r="BA6" s="41">
        <f t="shared" si="14"/>
        <v>14990</v>
      </c>
      <c r="BB6" s="38">
        <f t="shared" si="15"/>
        <v>2.72</v>
      </c>
      <c r="BC6" s="50"/>
    </row>
    <row r="7" spans="1:55" s="54" customFormat="1" ht="105" x14ac:dyDescent="0.25">
      <c r="A7" s="49">
        <v>6</v>
      </c>
      <c r="B7" s="27"/>
      <c r="C7" s="50"/>
      <c r="D7" s="28" t="s">
        <v>55</v>
      </c>
      <c r="E7" s="28" t="s">
        <v>56</v>
      </c>
      <c r="F7" s="29" t="s">
        <v>57</v>
      </c>
      <c r="G7" s="55" t="s">
        <v>75</v>
      </c>
      <c r="H7" s="29" t="s">
        <v>59</v>
      </c>
      <c r="I7" s="30" t="s">
        <v>60</v>
      </c>
      <c r="J7" s="31" t="s">
        <v>61</v>
      </c>
      <c r="K7" s="32" t="s">
        <v>76</v>
      </c>
      <c r="L7" s="50"/>
      <c r="M7" s="50"/>
      <c r="N7" s="50"/>
      <c r="O7" s="28" t="s">
        <v>63</v>
      </c>
      <c r="P7" s="33">
        <f>'[1]Domestic quote rep'!$K$14</f>
        <v>2.99</v>
      </c>
      <c r="Q7" s="44"/>
      <c r="R7" s="28" t="s">
        <v>64</v>
      </c>
      <c r="S7" s="28"/>
      <c r="T7" s="51">
        <v>34</v>
      </c>
      <c r="U7" s="51">
        <v>24</v>
      </c>
      <c r="V7" s="51">
        <v>10</v>
      </c>
      <c r="W7" s="51">
        <v>34</v>
      </c>
      <c r="X7" s="51">
        <v>24</v>
      </c>
      <c r="Y7" s="51">
        <v>10</v>
      </c>
      <c r="Z7" s="51"/>
      <c r="AA7" s="37">
        <v>3</v>
      </c>
      <c r="AB7" s="52">
        <f t="shared" si="7"/>
        <v>8.1600000000000006E-3</v>
      </c>
      <c r="AC7" s="36">
        <v>56</v>
      </c>
      <c r="AD7" s="39">
        <f t="shared" si="8"/>
        <v>20588.235294117643</v>
      </c>
      <c r="AE7" s="40">
        <v>3300</v>
      </c>
      <c r="AF7" s="41">
        <f t="shared" si="9"/>
        <v>0.16028571428571431</v>
      </c>
      <c r="AG7" s="28" t="s">
        <v>65</v>
      </c>
      <c r="AH7" s="42">
        <v>0.13800000000000001</v>
      </c>
      <c r="AI7" s="41">
        <f t="shared" si="0"/>
        <v>0.41262000000000004</v>
      </c>
      <c r="AJ7" s="41">
        <f t="shared" si="1"/>
        <v>3.5629057142857143</v>
      </c>
      <c r="AK7" s="43">
        <v>0.01</v>
      </c>
      <c r="AL7" s="41">
        <f t="shared" si="2"/>
        <v>5.9000000000000004E-2</v>
      </c>
      <c r="AM7" s="44" t="s">
        <v>66</v>
      </c>
      <c r="AN7" s="43">
        <v>0.2</v>
      </c>
      <c r="AO7" s="41">
        <f t="shared" si="3"/>
        <v>1.1800000000000002</v>
      </c>
      <c r="AP7" s="43">
        <v>0.1</v>
      </c>
      <c r="AQ7" s="41">
        <f t="shared" si="4"/>
        <v>0.59000000000000008</v>
      </c>
      <c r="AR7" s="41">
        <f t="shared" si="10"/>
        <v>1.8290000000000002</v>
      </c>
      <c r="AS7" s="41">
        <f t="shared" si="5"/>
        <v>5.3919057142857145</v>
      </c>
      <c r="AT7" s="45">
        <f t="shared" si="6"/>
        <v>8.6117675544794201E-2</v>
      </c>
      <c r="AU7" s="46">
        <v>5.9</v>
      </c>
      <c r="AV7" s="44">
        <v>14.99</v>
      </c>
      <c r="AW7" s="53">
        <f t="shared" si="11"/>
        <v>0.60640426951300863</v>
      </c>
      <c r="AX7" s="47">
        <v>1000</v>
      </c>
      <c r="AY7" s="41">
        <f t="shared" si="12"/>
        <v>5391.9057142857146</v>
      </c>
      <c r="AZ7" s="41">
        <f t="shared" si="13"/>
        <v>5900</v>
      </c>
      <c r="BA7" s="41">
        <f t="shared" si="14"/>
        <v>14990</v>
      </c>
      <c r="BB7" s="38">
        <f t="shared" si="15"/>
        <v>2.72</v>
      </c>
      <c r="BC7" s="50"/>
    </row>
    <row r="8" spans="1:55" s="54" customFormat="1" ht="105" x14ac:dyDescent="0.25">
      <c r="A8" s="49">
        <v>7</v>
      </c>
      <c r="B8" s="27"/>
      <c r="C8" s="50"/>
      <c r="D8" s="28" t="s">
        <v>55</v>
      </c>
      <c r="E8" s="28" t="s">
        <v>56</v>
      </c>
      <c r="F8" s="29" t="s">
        <v>57</v>
      </c>
      <c r="G8" s="29" t="s">
        <v>77</v>
      </c>
      <c r="H8" s="29" t="s">
        <v>78</v>
      </c>
      <c r="I8" s="30" t="s">
        <v>60</v>
      </c>
      <c r="J8" s="56" t="s">
        <v>79</v>
      </c>
      <c r="K8" s="32" t="s">
        <v>62</v>
      </c>
      <c r="L8" s="50"/>
      <c r="M8" s="50"/>
      <c r="N8" s="50"/>
      <c r="O8" s="28" t="s">
        <v>63</v>
      </c>
      <c r="P8" s="57">
        <f>'[1]Domestic quote rep'!$K$15</f>
        <v>4.79</v>
      </c>
      <c r="Q8" s="44"/>
      <c r="R8" s="28" t="s">
        <v>64</v>
      </c>
      <c r="S8" s="28"/>
      <c r="T8" s="51">
        <v>46</v>
      </c>
      <c r="U8" s="51">
        <v>28</v>
      </c>
      <c r="V8" s="51">
        <v>10</v>
      </c>
      <c r="W8" s="51">
        <v>46</v>
      </c>
      <c r="X8" s="51">
        <v>28</v>
      </c>
      <c r="Y8" s="51">
        <v>10</v>
      </c>
      <c r="Z8" s="51"/>
      <c r="AA8" s="37">
        <v>3</v>
      </c>
      <c r="AB8" s="52">
        <f t="shared" si="7"/>
        <v>1.2880000000000001E-2</v>
      </c>
      <c r="AC8" s="36">
        <v>56</v>
      </c>
      <c r="AD8" s="39">
        <f t="shared" si="8"/>
        <v>13043.478260869564</v>
      </c>
      <c r="AE8" s="40">
        <v>3300</v>
      </c>
      <c r="AF8" s="41">
        <f t="shared" si="9"/>
        <v>0.253</v>
      </c>
      <c r="AG8" s="28" t="s">
        <v>65</v>
      </c>
      <c r="AH8" s="42">
        <v>0.13800000000000001</v>
      </c>
      <c r="AI8" s="41">
        <f t="shared" si="0"/>
        <v>0.66102000000000005</v>
      </c>
      <c r="AJ8" s="41">
        <f t="shared" si="1"/>
        <v>5.7040199999999999</v>
      </c>
      <c r="AK8" s="43">
        <v>0.01</v>
      </c>
      <c r="AL8" s="41">
        <f t="shared" si="2"/>
        <v>9.5000000000000001E-2</v>
      </c>
      <c r="AM8" s="44" t="s">
        <v>66</v>
      </c>
      <c r="AN8" s="43">
        <v>0.2</v>
      </c>
      <c r="AO8" s="41">
        <f t="shared" si="3"/>
        <v>1.9000000000000001</v>
      </c>
      <c r="AP8" s="43">
        <v>0.1</v>
      </c>
      <c r="AQ8" s="41">
        <f t="shared" si="4"/>
        <v>0.95000000000000007</v>
      </c>
      <c r="AR8" s="41">
        <f t="shared" si="10"/>
        <v>2.9450000000000003</v>
      </c>
      <c r="AS8" s="41">
        <f t="shared" si="5"/>
        <v>8.6490200000000002</v>
      </c>
      <c r="AT8" s="45">
        <f t="shared" si="6"/>
        <v>8.9576842105263135E-2</v>
      </c>
      <c r="AU8" s="58">
        <v>9.5</v>
      </c>
      <c r="AV8" s="44">
        <v>19.989999999999998</v>
      </c>
      <c r="AW8" s="53">
        <f t="shared" si="11"/>
        <v>0.52476238119059526</v>
      </c>
      <c r="AX8" s="47">
        <v>1000</v>
      </c>
      <c r="AY8" s="41">
        <f t="shared" si="12"/>
        <v>8649.02</v>
      </c>
      <c r="AZ8" s="41">
        <f t="shared" si="13"/>
        <v>9500</v>
      </c>
      <c r="BA8" s="41">
        <f t="shared" si="14"/>
        <v>19990</v>
      </c>
      <c r="BB8" s="38">
        <f t="shared" si="15"/>
        <v>4.2933333333333339</v>
      </c>
      <c r="BC8" s="50"/>
    </row>
    <row r="9" spans="1:55" s="54" customFormat="1" ht="105" x14ac:dyDescent="0.25">
      <c r="A9" s="49">
        <v>8</v>
      </c>
      <c r="B9" s="27"/>
      <c r="C9" s="50"/>
      <c r="D9" s="28" t="s">
        <v>55</v>
      </c>
      <c r="E9" s="28" t="s">
        <v>56</v>
      </c>
      <c r="F9" s="29" t="s">
        <v>57</v>
      </c>
      <c r="G9" s="29" t="s">
        <v>80</v>
      </c>
      <c r="H9" s="29" t="s">
        <v>78</v>
      </c>
      <c r="I9" s="30" t="s">
        <v>60</v>
      </c>
      <c r="J9" s="56" t="s">
        <v>79</v>
      </c>
      <c r="K9" s="32" t="s">
        <v>68</v>
      </c>
      <c r="L9" s="50"/>
      <c r="M9" s="50"/>
      <c r="N9" s="50"/>
      <c r="O9" s="28" t="s">
        <v>63</v>
      </c>
      <c r="P9" s="57">
        <f>'[1]Domestic quote rep'!$K$15</f>
        <v>4.79</v>
      </c>
      <c r="Q9" s="44"/>
      <c r="R9" s="28" t="s">
        <v>64</v>
      </c>
      <c r="S9" s="28"/>
      <c r="T9" s="51">
        <v>46</v>
      </c>
      <c r="U9" s="51">
        <v>28</v>
      </c>
      <c r="V9" s="51">
        <v>10</v>
      </c>
      <c r="W9" s="51">
        <v>46</v>
      </c>
      <c r="X9" s="51">
        <v>28</v>
      </c>
      <c r="Y9" s="51">
        <v>10</v>
      </c>
      <c r="Z9" s="51"/>
      <c r="AA9" s="37">
        <v>3</v>
      </c>
      <c r="AB9" s="52">
        <f t="shared" si="7"/>
        <v>1.2880000000000001E-2</v>
      </c>
      <c r="AC9" s="36">
        <v>56</v>
      </c>
      <c r="AD9" s="39">
        <f t="shared" si="8"/>
        <v>13043.478260869564</v>
      </c>
      <c r="AE9" s="40">
        <v>3300</v>
      </c>
      <c r="AF9" s="41">
        <f t="shared" si="9"/>
        <v>0.253</v>
      </c>
      <c r="AG9" s="28" t="s">
        <v>65</v>
      </c>
      <c r="AH9" s="42">
        <v>0.13800000000000001</v>
      </c>
      <c r="AI9" s="41">
        <f t="shared" si="0"/>
        <v>0.66102000000000005</v>
      </c>
      <c r="AJ9" s="41">
        <f t="shared" si="1"/>
        <v>5.7040199999999999</v>
      </c>
      <c r="AK9" s="43">
        <v>0.01</v>
      </c>
      <c r="AL9" s="41">
        <f t="shared" si="2"/>
        <v>9.5000000000000001E-2</v>
      </c>
      <c r="AM9" s="44" t="s">
        <v>66</v>
      </c>
      <c r="AN9" s="43">
        <v>0.2</v>
      </c>
      <c r="AO9" s="41">
        <f t="shared" si="3"/>
        <v>1.9000000000000001</v>
      </c>
      <c r="AP9" s="43">
        <v>0.1</v>
      </c>
      <c r="AQ9" s="41">
        <f t="shared" si="4"/>
        <v>0.95000000000000007</v>
      </c>
      <c r="AR9" s="41">
        <f t="shared" si="10"/>
        <v>2.9450000000000003</v>
      </c>
      <c r="AS9" s="41">
        <f t="shared" si="5"/>
        <v>8.6490200000000002</v>
      </c>
      <c r="AT9" s="45">
        <f t="shared" si="6"/>
        <v>8.9576842105263135E-2</v>
      </c>
      <c r="AU9" s="58">
        <v>9.5</v>
      </c>
      <c r="AV9" s="44">
        <v>19.989999999999998</v>
      </c>
      <c r="AW9" s="53">
        <f t="shared" si="11"/>
        <v>0.52476238119059526</v>
      </c>
      <c r="AX9" s="47">
        <v>1000</v>
      </c>
      <c r="AY9" s="41">
        <f t="shared" si="12"/>
        <v>8649.02</v>
      </c>
      <c r="AZ9" s="41">
        <f t="shared" si="13"/>
        <v>9500</v>
      </c>
      <c r="BA9" s="41">
        <f t="shared" si="14"/>
        <v>19990</v>
      </c>
      <c r="BB9" s="38">
        <f t="shared" si="15"/>
        <v>4.2933333333333339</v>
      </c>
      <c r="BC9" s="50"/>
    </row>
    <row r="10" spans="1:55" s="54" customFormat="1" ht="105" x14ac:dyDescent="0.25">
      <c r="A10" s="49">
        <v>9</v>
      </c>
      <c r="B10" s="27"/>
      <c r="C10" s="50"/>
      <c r="D10" s="28" t="s">
        <v>55</v>
      </c>
      <c r="E10" s="28" t="s">
        <v>56</v>
      </c>
      <c r="F10" s="29" t="s">
        <v>57</v>
      </c>
      <c r="G10" s="30" t="s">
        <v>81</v>
      </c>
      <c r="H10" s="29" t="s">
        <v>78</v>
      </c>
      <c r="I10" s="30" t="s">
        <v>60</v>
      </c>
      <c r="J10" s="56" t="s">
        <v>79</v>
      </c>
      <c r="K10" s="32" t="s">
        <v>70</v>
      </c>
      <c r="L10" s="50"/>
      <c r="M10" s="50"/>
      <c r="N10" s="50"/>
      <c r="O10" s="28" t="s">
        <v>63</v>
      </c>
      <c r="P10" s="57">
        <f>'[1]Domestic quote rep'!$K$15</f>
        <v>4.79</v>
      </c>
      <c r="Q10" s="44"/>
      <c r="R10" s="28" t="s">
        <v>64</v>
      </c>
      <c r="S10" s="28"/>
      <c r="T10" s="51">
        <v>46</v>
      </c>
      <c r="U10" s="51">
        <v>28</v>
      </c>
      <c r="V10" s="51">
        <v>10</v>
      </c>
      <c r="W10" s="51">
        <v>46</v>
      </c>
      <c r="X10" s="51">
        <v>28</v>
      </c>
      <c r="Y10" s="51">
        <v>10</v>
      </c>
      <c r="Z10" s="51"/>
      <c r="AA10" s="37">
        <v>3</v>
      </c>
      <c r="AB10" s="52">
        <f t="shared" si="7"/>
        <v>1.2880000000000001E-2</v>
      </c>
      <c r="AC10" s="36">
        <v>56</v>
      </c>
      <c r="AD10" s="39">
        <f t="shared" si="8"/>
        <v>13043.478260869564</v>
      </c>
      <c r="AE10" s="40">
        <v>3300</v>
      </c>
      <c r="AF10" s="41">
        <f t="shared" si="9"/>
        <v>0.253</v>
      </c>
      <c r="AG10" s="28" t="s">
        <v>65</v>
      </c>
      <c r="AH10" s="42">
        <v>0.13800000000000001</v>
      </c>
      <c r="AI10" s="41">
        <f t="shared" si="0"/>
        <v>0.66102000000000005</v>
      </c>
      <c r="AJ10" s="41">
        <f t="shared" si="1"/>
        <v>5.7040199999999999</v>
      </c>
      <c r="AK10" s="43">
        <v>0.01</v>
      </c>
      <c r="AL10" s="41">
        <f t="shared" si="2"/>
        <v>9.5000000000000001E-2</v>
      </c>
      <c r="AM10" s="44" t="s">
        <v>66</v>
      </c>
      <c r="AN10" s="43">
        <v>0.2</v>
      </c>
      <c r="AO10" s="41">
        <f t="shared" si="3"/>
        <v>1.9000000000000001</v>
      </c>
      <c r="AP10" s="43">
        <v>0.1</v>
      </c>
      <c r="AQ10" s="41">
        <f t="shared" si="4"/>
        <v>0.95000000000000007</v>
      </c>
      <c r="AR10" s="41">
        <f t="shared" si="10"/>
        <v>2.9450000000000003</v>
      </c>
      <c r="AS10" s="41">
        <f t="shared" si="5"/>
        <v>8.6490200000000002</v>
      </c>
      <c r="AT10" s="45">
        <f t="shared" si="6"/>
        <v>8.9576842105263135E-2</v>
      </c>
      <c r="AU10" s="58">
        <v>9.5</v>
      </c>
      <c r="AV10" s="44">
        <v>19.989999999999998</v>
      </c>
      <c r="AW10" s="53">
        <f t="shared" si="11"/>
        <v>0.52476238119059526</v>
      </c>
      <c r="AX10" s="47">
        <v>1000</v>
      </c>
      <c r="AY10" s="41">
        <f t="shared" si="12"/>
        <v>8649.02</v>
      </c>
      <c r="AZ10" s="41">
        <f t="shared" si="13"/>
        <v>9500</v>
      </c>
      <c r="BA10" s="41">
        <f t="shared" si="14"/>
        <v>19990</v>
      </c>
      <c r="BB10" s="38">
        <f t="shared" si="15"/>
        <v>4.2933333333333339</v>
      </c>
      <c r="BC10" s="50"/>
    </row>
    <row r="11" spans="1:55" s="54" customFormat="1" ht="105" x14ac:dyDescent="0.25">
      <c r="A11" s="49">
        <v>10</v>
      </c>
      <c r="B11" s="27"/>
      <c r="C11" s="50"/>
      <c r="D11" s="28" t="s">
        <v>55</v>
      </c>
      <c r="E11" s="28" t="s">
        <v>56</v>
      </c>
      <c r="F11" s="29" t="s">
        <v>57</v>
      </c>
      <c r="G11" s="30" t="s">
        <v>82</v>
      </c>
      <c r="H11" s="29" t="s">
        <v>78</v>
      </c>
      <c r="I11" s="30" t="s">
        <v>60</v>
      </c>
      <c r="J11" s="56" t="s">
        <v>79</v>
      </c>
      <c r="K11" s="32" t="s">
        <v>72</v>
      </c>
      <c r="L11" s="50"/>
      <c r="M11" s="50"/>
      <c r="N11" s="50"/>
      <c r="O11" s="28" t="s">
        <v>63</v>
      </c>
      <c r="P11" s="57">
        <f>'[1]Domestic quote rep'!$K$15</f>
        <v>4.79</v>
      </c>
      <c r="Q11" s="44"/>
      <c r="R11" s="28" t="s">
        <v>64</v>
      </c>
      <c r="S11" s="28"/>
      <c r="T11" s="51">
        <v>46</v>
      </c>
      <c r="U11" s="51">
        <v>28</v>
      </c>
      <c r="V11" s="51">
        <v>10</v>
      </c>
      <c r="W11" s="51">
        <v>46</v>
      </c>
      <c r="X11" s="51">
        <v>28</v>
      </c>
      <c r="Y11" s="51">
        <v>10</v>
      </c>
      <c r="Z11" s="51"/>
      <c r="AA11" s="37">
        <v>3</v>
      </c>
      <c r="AB11" s="52">
        <f t="shared" si="7"/>
        <v>1.2880000000000001E-2</v>
      </c>
      <c r="AC11" s="36">
        <v>56</v>
      </c>
      <c r="AD11" s="39">
        <f t="shared" si="8"/>
        <v>13043.478260869564</v>
      </c>
      <c r="AE11" s="40">
        <v>3300</v>
      </c>
      <c r="AF11" s="41">
        <f t="shared" si="9"/>
        <v>0.253</v>
      </c>
      <c r="AG11" s="28" t="s">
        <v>65</v>
      </c>
      <c r="AH11" s="42">
        <v>0.13800000000000001</v>
      </c>
      <c r="AI11" s="41">
        <f t="shared" si="0"/>
        <v>0.66102000000000005</v>
      </c>
      <c r="AJ11" s="41">
        <f t="shared" si="1"/>
        <v>5.7040199999999999</v>
      </c>
      <c r="AK11" s="43">
        <v>0.01</v>
      </c>
      <c r="AL11" s="41">
        <f t="shared" si="2"/>
        <v>9.5000000000000001E-2</v>
      </c>
      <c r="AM11" s="44" t="s">
        <v>66</v>
      </c>
      <c r="AN11" s="43">
        <v>0.2</v>
      </c>
      <c r="AO11" s="41">
        <f t="shared" si="3"/>
        <v>1.9000000000000001</v>
      </c>
      <c r="AP11" s="43">
        <v>0.1</v>
      </c>
      <c r="AQ11" s="41">
        <f t="shared" si="4"/>
        <v>0.95000000000000007</v>
      </c>
      <c r="AR11" s="41">
        <f t="shared" si="10"/>
        <v>2.9450000000000003</v>
      </c>
      <c r="AS11" s="41">
        <f t="shared" si="5"/>
        <v>8.6490200000000002</v>
      </c>
      <c r="AT11" s="45">
        <f t="shared" si="6"/>
        <v>8.9576842105263135E-2</v>
      </c>
      <c r="AU11" s="58">
        <v>9.5</v>
      </c>
      <c r="AV11" s="44">
        <v>19.989999999999998</v>
      </c>
      <c r="AW11" s="53">
        <f t="shared" si="11"/>
        <v>0.52476238119059526</v>
      </c>
      <c r="AX11" s="47">
        <v>1000</v>
      </c>
      <c r="AY11" s="41">
        <f t="shared" si="12"/>
        <v>8649.02</v>
      </c>
      <c r="AZ11" s="41">
        <f t="shared" si="13"/>
        <v>9500</v>
      </c>
      <c r="BA11" s="41">
        <f t="shared" si="14"/>
        <v>19990</v>
      </c>
      <c r="BB11" s="38">
        <f t="shared" si="15"/>
        <v>4.2933333333333339</v>
      </c>
      <c r="BC11" s="50"/>
    </row>
    <row r="12" spans="1:55" s="54" customFormat="1" ht="105" x14ac:dyDescent="0.25">
      <c r="A12" s="49">
        <v>11</v>
      </c>
      <c r="B12" s="27"/>
      <c r="C12" s="50"/>
      <c r="D12" s="28" t="s">
        <v>55</v>
      </c>
      <c r="E12" s="28" t="s">
        <v>56</v>
      </c>
      <c r="F12" s="29" t="s">
        <v>57</v>
      </c>
      <c r="G12" s="30" t="s">
        <v>83</v>
      </c>
      <c r="H12" s="29" t="s">
        <v>78</v>
      </c>
      <c r="I12" s="30" t="s">
        <v>60</v>
      </c>
      <c r="J12" s="56" t="s">
        <v>79</v>
      </c>
      <c r="K12" s="32" t="s">
        <v>74</v>
      </c>
      <c r="L12" s="50"/>
      <c r="M12" s="50"/>
      <c r="N12" s="50"/>
      <c r="O12" s="28" t="s">
        <v>63</v>
      </c>
      <c r="P12" s="57">
        <f>'[1]Domestic quote rep'!$K$15</f>
        <v>4.79</v>
      </c>
      <c r="Q12" s="44"/>
      <c r="R12" s="28" t="s">
        <v>64</v>
      </c>
      <c r="S12" s="28"/>
      <c r="T12" s="51">
        <v>46</v>
      </c>
      <c r="U12" s="51">
        <v>28</v>
      </c>
      <c r="V12" s="51">
        <v>10</v>
      </c>
      <c r="W12" s="51">
        <v>46</v>
      </c>
      <c r="X12" s="51">
        <v>28</v>
      </c>
      <c r="Y12" s="51">
        <v>10</v>
      </c>
      <c r="Z12" s="51"/>
      <c r="AA12" s="37">
        <v>3</v>
      </c>
      <c r="AB12" s="52">
        <f t="shared" si="7"/>
        <v>1.2880000000000001E-2</v>
      </c>
      <c r="AC12" s="36">
        <v>56</v>
      </c>
      <c r="AD12" s="39">
        <f t="shared" si="8"/>
        <v>13043.478260869564</v>
      </c>
      <c r="AE12" s="40">
        <v>3300</v>
      </c>
      <c r="AF12" s="41">
        <f t="shared" si="9"/>
        <v>0.253</v>
      </c>
      <c r="AG12" s="28" t="s">
        <v>65</v>
      </c>
      <c r="AH12" s="42">
        <v>0.13800000000000001</v>
      </c>
      <c r="AI12" s="41">
        <f t="shared" si="0"/>
        <v>0.66102000000000005</v>
      </c>
      <c r="AJ12" s="41">
        <f t="shared" si="1"/>
        <v>5.7040199999999999</v>
      </c>
      <c r="AK12" s="43">
        <v>0.01</v>
      </c>
      <c r="AL12" s="41">
        <f t="shared" si="2"/>
        <v>9.5000000000000001E-2</v>
      </c>
      <c r="AM12" s="44" t="s">
        <v>66</v>
      </c>
      <c r="AN12" s="43">
        <v>0.2</v>
      </c>
      <c r="AO12" s="41">
        <f t="shared" si="3"/>
        <v>1.9000000000000001</v>
      </c>
      <c r="AP12" s="43">
        <v>0.1</v>
      </c>
      <c r="AQ12" s="41">
        <f t="shared" si="4"/>
        <v>0.95000000000000007</v>
      </c>
      <c r="AR12" s="41">
        <f t="shared" si="10"/>
        <v>2.9450000000000003</v>
      </c>
      <c r="AS12" s="41">
        <f t="shared" si="5"/>
        <v>8.6490200000000002</v>
      </c>
      <c r="AT12" s="45">
        <f t="shared" si="6"/>
        <v>8.9576842105263135E-2</v>
      </c>
      <c r="AU12" s="58">
        <v>9.5</v>
      </c>
      <c r="AV12" s="44">
        <v>19.989999999999998</v>
      </c>
      <c r="AW12" s="53">
        <f t="shared" si="11"/>
        <v>0.52476238119059526</v>
      </c>
      <c r="AX12" s="47">
        <v>1000</v>
      </c>
      <c r="AY12" s="41">
        <f t="shared" si="12"/>
        <v>8649.02</v>
      </c>
      <c r="AZ12" s="41">
        <f t="shared" si="13"/>
        <v>9500</v>
      </c>
      <c r="BA12" s="41">
        <f t="shared" si="14"/>
        <v>19990</v>
      </c>
      <c r="BB12" s="38">
        <f t="shared" si="15"/>
        <v>4.2933333333333339</v>
      </c>
      <c r="BC12" s="50"/>
    </row>
    <row r="13" spans="1:55" s="54" customFormat="1" ht="105" x14ac:dyDescent="0.25">
      <c r="A13" s="49">
        <v>12</v>
      </c>
      <c r="B13" s="27"/>
      <c r="C13" s="50"/>
      <c r="D13" s="28" t="s">
        <v>55</v>
      </c>
      <c r="E13" s="28" t="s">
        <v>56</v>
      </c>
      <c r="F13" s="29" t="s">
        <v>57</v>
      </c>
      <c r="G13" s="30" t="s">
        <v>84</v>
      </c>
      <c r="H13" s="29" t="s">
        <v>78</v>
      </c>
      <c r="I13" s="30" t="s">
        <v>60</v>
      </c>
      <c r="J13" s="56" t="s">
        <v>79</v>
      </c>
      <c r="K13" s="32" t="s">
        <v>76</v>
      </c>
      <c r="L13" s="50"/>
      <c r="M13" s="50"/>
      <c r="N13" s="50"/>
      <c r="O13" s="28" t="s">
        <v>63</v>
      </c>
      <c r="P13" s="57">
        <f>'[1]Domestic quote rep'!$K$15</f>
        <v>4.79</v>
      </c>
      <c r="Q13" s="44"/>
      <c r="R13" s="28" t="s">
        <v>64</v>
      </c>
      <c r="S13" s="28"/>
      <c r="T13" s="51">
        <v>46</v>
      </c>
      <c r="U13" s="51">
        <v>28</v>
      </c>
      <c r="V13" s="51">
        <v>10</v>
      </c>
      <c r="W13" s="51">
        <v>46</v>
      </c>
      <c r="X13" s="51">
        <v>28</v>
      </c>
      <c r="Y13" s="51">
        <v>10</v>
      </c>
      <c r="Z13" s="51"/>
      <c r="AA13" s="37">
        <v>3</v>
      </c>
      <c r="AB13" s="52">
        <f t="shared" si="7"/>
        <v>1.2880000000000001E-2</v>
      </c>
      <c r="AC13" s="36">
        <v>56</v>
      </c>
      <c r="AD13" s="39">
        <f t="shared" si="8"/>
        <v>13043.478260869564</v>
      </c>
      <c r="AE13" s="40">
        <v>3300</v>
      </c>
      <c r="AF13" s="41">
        <f t="shared" si="9"/>
        <v>0.253</v>
      </c>
      <c r="AG13" s="28" t="s">
        <v>65</v>
      </c>
      <c r="AH13" s="42">
        <v>0.13800000000000001</v>
      </c>
      <c r="AI13" s="41">
        <f t="shared" si="0"/>
        <v>0.66102000000000005</v>
      </c>
      <c r="AJ13" s="41">
        <f t="shared" si="1"/>
        <v>5.7040199999999999</v>
      </c>
      <c r="AK13" s="43">
        <v>0.01</v>
      </c>
      <c r="AL13" s="41">
        <f t="shared" si="2"/>
        <v>9.5000000000000001E-2</v>
      </c>
      <c r="AM13" s="44" t="s">
        <v>66</v>
      </c>
      <c r="AN13" s="43">
        <v>0.2</v>
      </c>
      <c r="AO13" s="41">
        <f t="shared" si="3"/>
        <v>1.9000000000000001</v>
      </c>
      <c r="AP13" s="43">
        <v>0.1</v>
      </c>
      <c r="AQ13" s="41">
        <f t="shared" si="4"/>
        <v>0.95000000000000007</v>
      </c>
      <c r="AR13" s="41">
        <f t="shared" si="10"/>
        <v>2.9450000000000003</v>
      </c>
      <c r="AS13" s="41">
        <f t="shared" si="5"/>
        <v>8.6490200000000002</v>
      </c>
      <c r="AT13" s="45">
        <f t="shared" si="6"/>
        <v>8.9576842105263135E-2</v>
      </c>
      <c r="AU13" s="58">
        <v>9.5</v>
      </c>
      <c r="AV13" s="44">
        <v>19.989999999999998</v>
      </c>
      <c r="AW13" s="53">
        <f t="shared" si="11"/>
        <v>0.52476238119059526</v>
      </c>
      <c r="AX13" s="47">
        <v>1000</v>
      </c>
      <c r="AY13" s="41">
        <f t="shared" si="12"/>
        <v>8649.02</v>
      </c>
      <c r="AZ13" s="41">
        <f t="shared" si="13"/>
        <v>9500</v>
      </c>
      <c r="BA13" s="41">
        <f t="shared" si="14"/>
        <v>19990</v>
      </c>
      <c r="BB13" s="38">
        <f t="shared" si="15"/>
        <v>4.2933333333333339</v>
      </c>
      <c r="BC13" s="50"/>
    </row>
  </sheetData>
  <protectedRanges>
    <protectedRange sqref="AW2:AW5 BB2:BB13 L2:S5 AV6:AW13 L6:Z13 AI2:AT13 AB2:AD13 AF2:AF13 A2:A13 C2:E13" name="Range1"/>
    <protectedRange sqref="T2:Z5" name="Range1_2"/>
    <protectedRange sqref="AE2:AE13" name="Range1_3"/>
    <protectedRange sqref="AV2:AV5" name="Range1_5"/>
    <protectedRange sqref="AX2:AX13" name="Range1_6"/>
    <protectedRange sqref="G2:G13" name="Range1_1"/>
    <protectedRange sqref="H2:K13" name="Range1_7"/>
    <protectedRange sqref="F2:F13" name="Range1_8"/>
    <protectedRange sqref="AG2:AH13" name="Range1_4_1"/>
  </protectedRanges>
  <autoFilter ref="C1"/>
  <phoneticPr fontId="2" type="noConversion"/>
  <conditionalFormatting sqref="C2">
    <cfRule type="cellIs" dxfId="0" priority="1" operator="greaterThan">
      <formula>0</formula>
    </cfRule>
  </conditionalFormatting>
  <dataValidations count="4">
    <dataValidation allowBlank="1" showInputMessage="1" showErrorMessage="1" promptTitle="Vendor Color" prompt="Vendor provided color name." sqref="K2:K13"/>
    <dataValidation allowBlank="1" showInputMessage="1" showErrorMessage="1" sqref="K2:K13"/>
    <dataValidation type="textLength" allowBlank="1" showInputMessage="1" showErrorMessage="1" errorTitle="Character Limit Exceeded" error="Long Description cannot exceed 40 characters" promptTitle="Description" prompt="Max 40 characters" sqref="G9">
      <formula1>0</formula1>
      <formula2>40</formula2>
    </dataValidation>
    <dataValidation allowBlank="1" showInputMessage="1" showErrorMessage="1" promptTitle="Description" prompt="Product Description." sqref="G9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[1]Data!#REF!</xm:f>
          </x14:formula1>
          <xm:sqref>R2:R13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2025-05-26T08:59:44Z</dcterms:created>
  <dcterms:modified xsi:type="dcterms:W3CDTF">2025-07-16T00:50:11Z</dcterms:modified>
</cp:coreProperties>
</file>