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83F595B-E597-4911-BD6F-AB36045A6D50}" xr6:coauthVersionLast="47" xr6:coauthVersionMax="47" xr10:uidLastSave="{00000000-0000-0000-0000-000000000000}"/>
  <bookViews>
    <workbookView xWindow="-110" yWindow="-110" windowWidth="19420" windowHeight="10300" xr2:uid="{5E0779D1-E52F-428B-B5D1-17744398620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13" i="1" l="1"/>
  <c r="BL13" i="1"/>
  <c r="BK13" i="1"/>
  <c r="BH13" i="1"/>
  <c r="BB13" i="1"/>
  <c r="AZ13" i="1"/>
  <c r="AW13" i="1"/>
  <c r="AT13" i="1"/>
  <c r="AQ13" i="1"/>
  <c r="AO13" i="1"/>
  <c r="AM13" i="1"/>
  <c r="AJ13" i="1"/>
  <c r="AC13" i="1"/>
  <c r="AE13" i="1" s="1"/>
  <c r="AG13" i="1" s="1"/>
  <c r="AK13" i="1" s="1"/>
  <c r="BM12" i="1"/>
  <c r="BL12" i="1"/>
  <c r="BK12" i="1"/>
  <c r="BH12" i="1"/>
  <c r="BB12" i="1"/>
  <c r="AZ12" i="1"/>
  <c r="AW12" i="1"/>
  <c r="AT12" i="1"/>
  <c r="AQ12" i="1"/>
  <c r="AO12" i="1"/>
  <c r="AM12" i="1"/>
  <c r="BC12" i="1" s="1"/>
  <c r="AJ12" i="1"/>
  <c r="AC12" i="1"/>
  <c r="AE12" i="1" s="1"/>
  <c r="AG12" i="1" s="1"/>
  <c r="AK12" i="1" s="1"/>
  <c r="BM11" i="1"/>
  <c r="BL11" i="1"/>
  <c r="BK11" i="1"/>
  <c r="BH11" i="1"/>
  <c r="BB11" i="1"/>
  <c r="AZ11" i="1"/>
  <c r="AW11" i="1"/>
  <c r="AT11" i="1"/>
  <c r="AQ11" i="1"/>
  <c r="AO11" i="1"/>
  <c r="AM11" i="1"/>
  <c r="BC11" i="1" s="1"/>
  <c r="AJ11" i="1"/>
  <c r="AC11" i="1"/>
  <c r="AE11" i="1" s="1"/>
  <c r="AG11" i="1" s="1"/>
  <c r="AK11" i="1" s="1"/>
  <c r="BD11" i="1" s="1"/>
  <c r="BM10" i="1"/>
  <c r="BL10" i="1"/>
  <c r="BK10" i="1"/>
  <c r="BH10" i="1"/>
  <c r="BB10" i="1"/>
  <c r="AZ10" i="1"/>
  <c r="AW10" i="1"/>
  <c r="AT10" i="1"/>
  <c r="AQ10" i="1"/>
  <c r="AO10" i="1"/>
  <c r="AM10" i="1"/>
  <c r="AJ10" i="1"/>
  <c r="AC10" i="1"/>
  <c r="AE10" i="1" s="1"/>
  <c r="AG10" i="1" s="1"/>
  <c r="AK10" i="1" s="1"/>
  <c r="BM9" i="1"/>
  <c r="BL9" i="1"/>
  <c r="BK9" i="1"/>
  <c r="BH9" i="1"/>
  <c r="BB9" i="1"/>
  <c r="AZ9" i="1"/>
  <c r="AW9" i="1"/>
  <c r="AT9" i="1"/>
  <c r="AQ9" i="1"/>
  <c r="AO9" i="1"/>
  <c r="AM9" i="1"/>
  <c r="BC9" i="1" s="1"/>
  <c r="AJ9" i="1"/>
  <c r="AC9" i="1"/>
  <c r="AE9" i="1" s="1"/>
  <c r="AG9" i="1" s="1"/>
  <c r="AK9" i="1" s="1"/>
  <c r="BD9" i="1" s="1"/>
  <c r="BM8" i="1"/>
  <c r="BL8" i="1"/>
  <c r="BK8" i="1"/>
  <c r="BH8" i="1"/>
  <c r="BB8" i="1"/>
  <c r="AZ8" i="1"/>
  <c r="AW8" i="1"/>
  <c r="AT8" i="1"/>
  <c r="AQ8" i="1"/>
  <c r="AO8" i="1"/>
  <c r="AM8" i="1"/>
  <c r="AJ8" i="1"/>
  <c r="AC8" i="1"/>
  <c r="AE8" i="1" s="1"/>
  <c r="AG8" i="1" s="1"/>
  <c r="AK8" i="1" s="1"/>
  <c r="BM7" i="1"/>
  <c r="BL7" i="1"/>
  <c r="BK7" i="1"/>
  <c r="BH7" i="1"/>
  <c r="BB7" i="1"/>
  <c r="AZ7" i="1"/>
  <c r="AW7" i="1"/>
  <c r="AT7" i="1"/>
  <c r="AQ7" i="1"/>
  <c r="AO7" i="1"/>
  <c r="AM7" i="1"/>
  <c r="AJ7" i="1"/>
  <c r="AC7" i="1"/>
  <c r="AE7" i="1" s="1"/>
  <c r="AG7" i="1" s="1"/>
  <c r="AK7" i="1" s="1"/>
  <c r="BM6" i="1"/>
  <c r="BL6" i="1"/>
  <c r="BK6" i="1"/>
  <c r="BH6" i="1"/>
  <c r="BB6" i="1"/>
  <c r="AZ6" i="1"/>
  <c r="AW6" i="1"/>
  <c r="AT6" i="1"/>
  <c r="AQ6" i="1"/>
  <c r="AO6" i="1"/>
  <c r="AM6" i="1"/>
  <c r="AJ6" i="1"/>
  <c r="AC6" i="1"/>
  <c r="AE6" i="1" s="1"/>
  <c r="AG6" i="1" s="1"/>
  <c r="AK6" i="1" s="1"/>
  <c r="BM5" i="1"/>
  <c r="BL5" i="1"/>
  <c r="BK5" i="1"/>
  <c r="BH5" i="1"/>
  <c r="BB5" i="1"/>
  <c r="AZ5" i="1"/>
  <c r="BC5" i="1" s="1"/>
  <c r="AW5" i="1"/>
  <c r="AT5" i="1"/>
  <c r="AQ5" i="1"/>
  <c r="AO5" i="1"/>
  <c r="AM5" i="1"/>
  <c r="AJ5" i="1"/>
  <c r="AC5" i="1"/>
  <c r="AE5" i="1" s="1"/>
  <c r="AG5" i="1" s="1"/>
  <c r="AK5" i="1" s="1"/>
  <c r="BM4" i="1"/>
  <c r="BL4" i="1"/>
  <c r="BK4" i="1"/>
  <c r="BH4" i="1"/>
  <c r="BB4" i="1"/>
  <c r="AZ4" i="1"/>
  <c r="AW4" i="1"/>
  <c r="AT4" i="1"/>
  <c r="AQ4" i="1"/>
  <c r="AO4" i="1"/>
  <c r="AM4" i="1"/>
  <c r="AJ4" i="1"/>
  <c r="AC4" i="1"/>
  <c r="AE4" i="1" s="1"/>
  <c r="AG4" i="1" s="1"/>
  <c r="AK4" i="1" s="1"/>
  <c r="BM3" i="1"/>
  <c r="BL3" i="1"/>
  <c r="BK3" i="1"/>
  <c r="BH3" i="1"/>
  <c r="BB3" i="1"/>
  <c r="AZ3" i="1"/>
  <c r="AW3" i="1"/>
  <c r="AT3" i="1"/>
  <c r="AQ3" i="1"/>
  <c r="AO3" i="1"/>
  <c r="AM3" i="1"/>
  <c r="AJ3" i="1"/>
  <c r="AC3" i="1"/>
  <c r="AE3" i="1" s="1"/>
  <c r="AG3" i="1" s="1"/>
  <c r="AK3" i="1" s="1"/>
  <c r="BM2" i="1"/>
  <c r="BL2" i="1"/>
  <c r="BK2" i="1"/>
  <c r="BH2" i="1"/>
  <c r="BB2" i="1"/>
  <c r="AZ2" i="1"/>
  <c r="AW2" i="1"/>
  <c r="AT2" i="1"/>
  <c r="AQ2" i="1"/>
  <c r="AO2" i="1"/>
  <c r="AM2" i="1"/>
  <c r="AJ2" i="1"/>
  <c r="AC2" i="1"/>
  <c r="AE2" i="1" s="1"/>
  <c r="AG2" i="1" s="1"/>
  <c r="AK2" i="1" s="1"/>
  <c r="BD12" i="1" l="1"/>
  <c r="BC3" i="1"/>
  <c r="BD10" i="1"/>
  <c r="BC7" i="1"/>
  <c r="BD7" i="1" s="1"/>
  <c r="BC4" i="1"/>
  <c r="BD4" i="1" s="1"/>
  <c r="BC8" i="1"/>
  <c r="BD5" i="1"/>
  <c r="BC13" i="1"/>
  <c r="BD13" i="1" s="1"/>
  <c r="BD8" i="1"/>
  <c r="BJ8" i="1" s="1"/>
  <c r="BD6" i="1"/>
  <c r="BJ6" i="1" s="1"/>
  <c r="BD2" i="1"/>
  <c r="BE2" i="1" s="1"/>
  <c r="BC6" i="1"/>
  <c r="BC10" i="1"/>
  <c r="BC2" i="1"/>
  <c r="BJ12" i="1"/>
  <c r="BE12" i="1"/>
  <c r="BJ11" i="1"/>
  <c r="BE11" i="1"/>
  <c r="BE9" i="1"/>
  <c r="BJ9" i="1"/>
  <c r="BE5" i="1"/>
  <c r="BJ5" i="1"/>
  <c r="BJ10" i="1"/>
  <c r="BE10" i="1"/>
  <c r="BE6" i="1"/>
  <c r="BD3" i="1"/>
  <c r="BE4" i="1" l="1"/>
  <c r="BJ4" i="1"/>
  <c r="BJ13" i="1"/>
  <c r="BE13" i="1"/>
  <c r="BJ7" i="1"/>
  <c r="BE7" i="1"/>
  <c r="BJ2" i="1"/>
  <c r="BE8" i="1"/>
  <c r="BJ3" i="1"/>
  <c r="B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1085FA84-97C9-49B0-9E35-143020BCB46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132CD476-61EF-4AE5-9503-6B940F4A144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77800AF8-3B90-4A9D-AD8F-40AD792D96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E708BCB2-BA97-4583-A183-94453A935FA5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CBFDB074-7F27-4000-B768-9E011AA3AEC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76B36891-1290-44BD-84B6-344D2C3B218D}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 xr:uid="{FBCF5186-BF95-4331-8CEE-031DBB74EE29}">
      <text>
        <r>
          <rPr>
            <sz val="11"/>
            <rFont val="Calibri"/>
            <family val="2"/>
          </rPr>
          <t>[JLA Domestic Price]*[Royalty %]</t>
        </r>
      </text>
    </comment>
    <comment ref="AQ1" authorId="0" shapeId="0" xr:uid="{B3EF8F18-01F0-4DBA-A4FA-DBB45820923A}">
      <text>
        <r>
          <rPr>
            <sz val="11"/>
            <rFont val="Calibri"/>
            <family val="2"/>
          </rPr>
          <t>[JLA Domestic Price]*[Rebate %]</t>
        </r>
      </text>
    </comment>
    <comment ref="AT1" authorId="0" shapeId="0" xr:uid="{701845BF-8411-427B-8391-56A386843FF5}">
      <text>
        <r>
          <rPr>
            <sz val="11"/>
            <rFont val="Calibri"/>
            <family val="2"/>
          </rPr>
          <t>[JLA Domestic Price]*[Load 1 %]</t>
        </r>
      </text>
    </comment>
    <comment ref="AW1" authorId="0" shapeId="0" xr:uid="{24D34C55-A6FA-469D-9156-CDDBE7CD3F6D}">
      <text>
        <r>
          <rPr>
            <sz val="11"/>
            <rFont val="Calibri"/>
            <family val="2"/>
          </rPr>
          <t>[JLA Domestic Price]*[Load 2 %]</t>
        </r>
      </text>
    </comment>
    <comment ref="AZ1" authorId="0" shapeId="0" xr:uid="{8114B45B-77B6-4B95-8A3D-DBCAA3AA9878}">
      <text>
        <r>
          <rPr>
            <sz val="11"/>
            <rFont val="Calibri"/>
            <family val="2"/>
          </rPr>
          <t>[JLA Domestic Price]*[Load 3 %]</t>
        </r>
      </text>
    </comment>
    <comment ref="BB1" authorId="0" shapeId="0" xr:uid="{217D4A19-FACF-447E-883D-307AF1A3A0BA}">
      <text>
        <r>
          <rPr>
            <sz val="11"/>
            <rFont val="Calibri"/>
            <family val="2"/>
          </rPr>
          <t>[JLA Domestic Price]*[Warehouse Charge %]</t>
        </r>
      </text>
    </comment>
    <comment ref="BC1" authorId="0" shapeId="0" xr:uid="{94A5586E-2167-4451-A20C-C496ECAA7B3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D1" authorId="0" shapeId="0" xr:uid="{3226B9FE-CFC3-4512-A053-CE610D87A37E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662998E6-8456-4300-9990-5FBEF6289422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H1" authorId="0" shapeId="0" xr:uid="{2F43E757-1DCB-4F56-B0FE-B306E27C59DB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J1" authorId="0" shapeId="0" xr:uid="{99699CB8-734C-4D51-91A1-39812445B093}">
      <text>
        <r>
          <rPr>
            <sz val="11"/>
            <rFont val="Calibri"/>
            <family val="2"/>
          </rPr>
          <t>[LDP Cost with Load $]*[Total Quantity]</t>
        </r>
      </text>
    </comment>
    <comment ref="BK1" authorId="0" shapeId="0" xr:uid="{5FD8F1C9-107A-4BDC-8F1F-5D8BD6EE83D0}">
      <text>
        <r>
          <rPr>
            <sz val="11"/>
            <rFont val="Calibri"/>
            <family val="2"/>
          </rPr>
          <t>[JLA Domestic Price]*[Total Quantity]</t>
        </r>
      </text>
    </comment>
    <comment ref="BL1" authorId="0" shapeId="0" xr:uid="{6AD4F4BE-504C-4A11-BDFE-8B56EED80116}">
      <text>
        <r>
          <rPr>
            <sz val="11"/>
            <rFont val="Calibri"/>
            <family val="2"/>
          </rPr>
          <t>[Suggested Retail price]*[Total Quantity]</t>
        </r>
      </text>
    </comment>
    <comment ref="BM1" authorId="0" shapeId="0" xr:uid="{2D10A028-B7F6-40FE-A4FC-659BC3060F2D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<sst xmlns="http://schemas.openxmlformats.org/spreadsheetml/2006/main" count="247" uniqueCount="87">
  <si>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</si>
  <si>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</si>
  <si>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</si>
  <si>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</si>
  <si>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</si>
  <si>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</si>
  <si>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</si>
  <si>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</si>
  <si>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</si>
  <si>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</si>
  <si>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</si>
  <si>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</si>
  <si>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</si>
  <si>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</si>
  <si>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</si>
  <si>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</si>
  <si>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</si>
  <si>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</si>
  <si>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</si>
  <si>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</si>
  <si>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</si>
  <si>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</si>
  <si>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</si>
  <si>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</si>
  <si>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</si>
  <si>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</si>
  <si>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</si>
  <si>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</si>
  <si>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</si>
  <si>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</si>
  <si>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</si>
  <si>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</si>
  <si>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</si>
  <si>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</si>
  <si>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</si>
  <si>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</si>
  <si>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</si>
  <si>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</si>
  <si>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</si>
  <si>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</si>
  <si>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</si>
  <si>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</si>
  <si>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</si>
  <si>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</si>
  <si>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</si>
  <si>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</si>
  <si>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</si>
  <si>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</si>
  <si>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</si>
  <si>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</si>
  <si>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</si>
  <si>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</si>
  <si>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</si>
  <si>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</si>
  <si>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</si>
  <si>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</si>
  <si>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</si>
  <si>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</si>
  <si>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</si>
  <si>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</si>
  <si>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</si>
  <si>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</si>
  <si>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</si>
  <si>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</si>
  <si>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</si>
  <si>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</si>
  <si>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</si>
  <si>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Everyday Living</t>
  </si>
  <si>
    <t>Bath Rug</t>
  </si>
  <si>
    <t>EDL COTTON BATH RUG</t>
  </si>
  <si>
    <t>R01048 EDL COTTON BATH RUG</t>
  </si>
  <si>
    <t>PILE: Cotton YARN
FIBER CONTENT:  100% Cotton/Pile- 6sx10 Ply &amp; 2/4 OE Cotton
PRIMARY BACKING: N/A
SECONDARY BACKING: Spray back
TERTIARY BACKING:N/A</t>
  </si>
  <si>
    <t>17x24"</t>
  </si>
  <si>
    <t>White</t>
  </si>
  <si>
    <t>Piece</t>
  </si>
  <si>
    <t>Normal</t>
  </si>
  <si>
    <t>FOLD – L/2 W/2
ACCESSORIES INCLUDED – U card and care label from nominated supplier -- Integra,  Mumbai</t>
  </si>
  <si>
    <t>5703.39.2030</t>
  </si>
  <si>
    <t>Black Friday</t>
  </si>
  <si>
    <t>New Color</t>
  </si>
  <si>
    <t>OOD</t>
  </si>
  <si>
    <t>Light Green</t>
  </si>
  <si>
    <t>Dark Green</t>
  </si>
  <si>
    <t>Light Blue</t>
  </si>
  <si>
    <t>Pink</t>
  </si>
  <si>
    <t>Dark Grey</t>
  </si>
  <si>
    <t>20X34"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</si>
</sst>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0.0"/>
    <numFmt numFmtId="166" formatCode="0.000"/>
    <numFmt numFmtId="167" formatCode="[$$-409]#,##0.00_);\([$$-409]#,##0.00\)"/>
    <numFmt numFmtId="168" formatCode="0.0%"/>
    <numFmt numFmtId="169" formatCode="0.00_ "/>
    <numFmt numFmtId="170" formatCode="\$#,##0.00;\-\$#,##0.00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49" fontId="0" fillId="0" borderId="2" xfId="0" applyNumberFormat="1" applyBorder="1"/>
    <xf numFmtId="164" fontId="0" fillId="0" borderId="1" xfId="0" applyNumberFormat="1" applyBorder="1"/>
    <xf numFmtId="165" fontId="0" fillId="0" borderId="2" xfId="0" applyNumberFormat="1" applyBorder="1"/>
    <xf numFmtId="2" fontId="0" fillId="0" borderId="2" xfId="0" applyNumberFormat="1" applyBorder="1"/>
    <xf numFmtId="1" fontId="0" fillId="0" borderId="2" xfId="0" applyNumberFormat="1" applyBorder="1"/>
    <xf numFmtId="166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7" fontId="0" fillId="0" borderId="2" xfId="0" applyNumberFormat="1" applyBorder="1"/>
    <xf numFmtId="168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8" borderId="2" xfId="3" applyNumberFormat="1" applyFont="1" applyFill="1" applyBorder="1" applyAlignment="1"/>
    <xf numFmtId="2" fontId="0" fillId="8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8" borderId="2" xfId="0" applyNumberFormat="1" applyFill="1" applyBorder="1" applyAlignment="1">
      <alignment wrapText="1"/>
    </xf>
    <xf numFmtId="164" fontId="0" fillId="8" borderId="2" xfId="0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2" fontId="0" fillId="0" borderId="2" xfId="0" applyNumberFormat="1" applyBorder="1" applyAlignment="1">
      <alignment wrapText="1"/>
    </xf>
    <xf numFmtId="169" fontId="0" fillId="0" borderId="2" xfId="0" applyNumberFormat="1" applyBorder="1"/>
    <xf numFmtId="170" fontId="0" fillId="0" borderId="1" xfId="0" applyNumberFormat="1" applyBorder="1"/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</cellXfs>
  <cellStyles count="4">
    <cellStyle name="Normal" xfId="0" builtinId="0"/>
    <cellStyle name="Normal 2" xfId="1" xr:uid="{D2054928-53CF-4175-A34F-85B59C4CB56A}"/>
    <cellStyle name="Normal 2 18 2" xfId="2" xr:uid="{275CFF76-522F-46A3-A214-9F533C9E63A4}"/>
    <cellStyle name="Percent 2" xfId="3" xr:uid="{3D70B757-5165-4EF0-986F-0D011E5137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DF9E-E9A0-45D7-8A8A-E92C0CB12EB6}">
  <dimension ref="A1:BO14"/>
  <sheetViews>
    <sheetView tabSelected="1" zoomScale="99" zoomScaleNormal="99" workbookViewId="0">
      <selection activeCell="BC7" sqref="BC7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8.08984375" style="3" customWidth="1"/>
    <col min="18" max="18" width="8.54296875" style="3" customWidth="1"/>
    <col min="19" max="20" width="9.36328125" style="2" customWidth="1"/>
    <col min="21" max="21" width="8.1796875" style="60" customWidth="1"/>
    <col min="22" max="22" width="8.7265625" style="60" customWidth="1"/>
    <col min="23" max="23" width="8.6328125" style="60" customWidth="1"/>
    <col min="24" max="24" width="8.1796875" style="60" customWidth="1"/>
    <col min="25" max="25" width="8.7265625" style="60" customWidth="1"/>
    <col min="26" max="26" width="7.1796875" style="60" customWidth="1"/>
    <col min="27" max="27" width="9" style="5" customWidth="1"/>
    <col min="28" max="28" width="6.26953125" style="61" customWidth="1"/>
    <col min="29" max="29" width="10" style="62" customWidth="1"/>
    <col min="30" max="30" width="10" style="5" customWidth="1"/>
    <col min="31" max="31" width="9.81640625" style="61" customWidth="1"/>
    <col min="32" max="32" width="7.81640625" style="2" customWidth="1"/>
    <col min="33" max="33" width="8.90625" style="3" customWidth="1"/>
    <col min="34" max="34" width="7.81640625" style="2" customWidth="1"/>
    <col min="35" max="35" width="8.453125" style="4" customWidth="1"/>
    <col min="36" max="36" width="9" style="3" customWidth="1"/>
    <col min="37" max="37" width="8.36328125" style="3" customWidth="1"/>
    <col min="38" max="38" width="7.90625" style="4" customWidth="1"/>
    <col min="39" max="39" width="5.90625" style="3" customWidth="1"/>
    <col min="40" max="40" width="8.08984375" style="4" customWidth="1"/>
    <col min="41" max="41" width="9.26953125" style="3" customWidth="1"/>
    <col min="42" max="42" width="8.08984375" style="4" customWidth="1"/>
    <col min="43" max="43" width="9.26953125" style="3" customWidth="1"/>
    <col min="44" max="44" width="7.81640625" style="3" customWidth="1"/>
    <col min="45" max="45" width="8.08984375" style="4" customWidth="1"/>
    <col min="46" max="47" width="9.26953125" style="3" customWidth="1"/>
    <col min="48" max="48" width="11.6328125" style="4" customWidth="1"/>
    <col min="49" max="49" width="10.90625" style="3" customWidth="1"/>
    <col min="50" max="50" width="9.26953125" style="3" customWidth="1"/>
    <col min="51" max="51" width="11.6328125" style="4" customWidth="1"/>
    <col min="52" max="52" width="10.90625" style="3" customWidth="1"/>
    <col min="53" max="53" width="11.6328125" style="4" customWidth="1"/>
    <col min="54" max="54" width="10.90625" style="3" customWidth="1"/>
    <col min="55" max="55" width="7.81640625" style="3" customWidth="1"/>
    <col min="56" max="56" width="9.6328125" style="3" customWidth="1"/>
    <col min="57" max="57" width="7.7265625" style="3" customWidth="1"/>
    <col min="58" max="58" width="12.1796875" style="3" customWidth="1"/>
    <col min="59" max="59" width="9.1796875" style="2" customWidth="1"/>
    <col min="60" max="61" width="9.1796875" style="2"/>
    <col min="62" max="63" width="9.1796875" style="3"/>
    <col min="64" max="64" width="11.81640625" style="3" customWidth="1"/>
    <col min="65" max="65" width="9.1796875" style="2"/>
    <col min="66" max="66" width="9.1796875" style="5"/>
    <col min="67" max="16384" width="9.1796875" style="2"/>
  </cols>
  <sheetData>
    <row r="1" spans="1:67" ht="68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2" t="s">
        <v>11</v>
      </c>
      <c r="M1" s="9" t="s">
        <v>12</v>
      </c>
      <c r="N1" s="9" t="s">
        <v>13</v>
      </c>
      <c r="O1" s="9" t="s">
        <v>14</v>
      </c>
      <c r="P1" s="13" t="s">
        <v>15</v>
      </c>
      <c r="Q1" s="14" t="s">
        <v>16</v>
      </c>
      <c r="R1" s="15" t="s">
        <v>17</v>
      </c>
      <c r="S1" s="16" t="s">
        <v>18</v>
      </c>
      <c r="T1" s="8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  <c r="AD1" s="21" t="s">
        <v>29</v>
      </c>
      <c r="AE1" s="22" t="s">
        <v>30</v>
      </c>
      <c r="AF1" s="8" t="s">
        <v>31</v>
      </c>
      <c r="AG1" s="23" t="s">
        <v>32</v>
      </c>
      <c r="AH1" s="8" t="s">
        <v>33</v>
      </c>
      <c r="AI1" s="24" t="s">
        <v>34</v>
      </c>
      <c r="AJ1" s="25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6" t="s">
        <v>43</v>
      </c>
      <c r="AS1" s="24" t="s">
        <v>44</v>
      </c>
      <c r="AT1" s="23" t="s">
        <v>45</v>
      </c>
      <c r="AU1" s="26" t="s">
        <v>46</v>
      </c>
      <c r="AV1" s="24" t="s">
        <v>47</v>
      </c>
      <c r="AW1" s="23" t="s">
        <v>48</v>
      </c>
      <c r="AX1" s="26" t="s">
        <v>49</v>
      </c>
      <c r="AY1" s="24" t="s">
        <v>50</v>
      </c>
      <c r="AZ1" s="23" t="s">
        <v>51</v>
      </c>
      <c r="BA1" s="24" t="s">
        <v>52</v>
      </c>
      <c r="BB1" s="23" t="s">
        <v>53</v>
      </c>
      <c r="BC1" s="23" t="s">
        <v>54</v>
      </c>
      <c r="BD1" s="27" t="s">
        <v>55</v>
      </c>
      <c r="BE1" s="28" t="s">
        <v>56</v>
      </c>
      <c r="BF1" s="29" t="s">
        <v>57</v>
      </c>
      <c r="BG1" s="30" t="s">
        <v>58</v>
      </c>
      <c r="BH1" s="28" t="s">
        <v>59</v>
      </c>
      <c r="BI1" s="8" t="s">
        <v>60</v>
      </c>
      <c r="BJ1" s="23" t="s">
        <v>61</v>
      </c>
      <c r="BK1" s="23" t="s">
        <v>62</v>
      </c>
      <c r="BL1" s="23" t="s">
        <v>63</v>
      </c>
      <c r="BM1" s="31" t="s">
        <v>64</v>
      </c>
      <c r="BN1" s="32" t="s">
        <v>65</v>
      </c>
      <c r="BO1" s="32" t="s">
        <v>66</v>
      </c>
    </row>
    <row r="2" spans="1:67" customFormat="1" x14ac:dyDescent="0.35">
      <c r="A2" s="33">
        <v>1</v>
      </c>
      <c r="B2" s="34"/>
      <c r="C2" s="34"/>
      <c r="D2" s="34" t="s">
        <v>67</v>
      </c>
      <c r="E2" s="34"/>
      <c r="F2" s="34" t="s">
        <v>68</v>
      </c>
      <c r="G2" s="35" t="s">
        <v>69</v>
      </c>
      <c r="H2" s="34" t="s">
        <v>70</v>
      </c>
      <c r="I2" s="34" t="s">
        <v>70</v>
      </c>
      <c r="J2" s="35" t="s">
        <v>71</v>
      </c>
      <c r="K2" s="34" t="s">
        <v>72</v>
      </c>
      <c r="L2" s="35" t="s">
        <v>73</v>
      </c>
      <c r="M2" s="34"/>
      <c r="N2" s="35"/>
      <c r="O2" s="36"/>
      <c r="P2" s="34" t="s">
        <v>74</v>
      </c>
      <c r="Q2" s="37"/>
      <c r="R2" s="37">
        <v>2.99</v>
      </c>
      <c r="S2" s="34" t="s">
        <v>75</v>
      </c>
      <c r="T2" s="34" t="s">
        <v>76</v>
      </c>
      <c r="U2" s="38"/>
      <c r="V2" s="38"/>
      <c r="W2" s="38"/>
      <c r="X2" s="38">
        <v>34</v>
      </c>
      <c r="Y2" s="38">
        <v>24</v>
      </c>
      <c r="Z2" s="38">
        <v>10</v>
      </c>
      <c r="AA2" s="39">
        <v>2</v>
      </c>
      <c r="AB2" s="40">
        <v>3</v>
      </c>
      <c r="AC2" s="41">
        <f>IF(X2="","",X2*Y2*Z2/1000000)</f>
        <v>8.1600000000000006E-3</v>
      </c>
      <c r="AD2" s="39">
        <v>56</v>
      </c>
      <c r="AE2" s="42">
        <f>IF(AB2="","",AD2/AC2*AB2)</f>
        <v>20588.235294117643</v>
      </c>
      <c r="AF2" s="43">
        <v>3750</v>
      </c>
      <c r="AG2" s="44">
        <f>IF(ISERROR(AF2/AE2),"",AF2/AE2)</f>
        <v>0.18214285714285719</v>
      </c>
      <c r="AH2" s="45" t="s">
        <v>77</v>
      </c>
      <c r="AI2" s="46">
        <v>0.13800000000000001</v>
      </c>
      <c r="AJ2" s="44">
        <f>IF(ISERROR(R2*AI2),"",R2*AI2)</f>
        <v>0.41262000000000004</v>
      </c>
      <c r="AK2" s="44">
        <f>IF(ISERROR(R2+AG2+AJ2),"",R2+AG2+AJ2)</f>
        <v>3.5847628571428576</v>
      </c>
      <c r="AL2" s="47">
        <v>0.01</v>
      </c>
      <c r="AM2" s="44">
        <f t="shared" ref="AM2:AM13" si="0">IF(ISERROR(BF2*AL2),"",BF2*AL2)</f>
        <v>5.9000000000000004E-2</v>
      </c>
      <c r="AN2" s="47">
        <v>0</v>
      </c>
      <c r="AO2" s="44">
        <f>IF(ISERROR(BF2*AN2),"",BF2*AN2)</f>
        <v>0</v>
      </c>
      <c r="AP2" s="47">
        <v>0.05</v>
      </c>
      <c r="AQ2" s="44">
        <f>IF(ISERROR(BF2*AP2),"",BF2*AP2)</f>
        <v>0.29500000000000004</v>
      </c>
      <c r="AR2" s="48" t="s">
        <v>78</v>
      </c>
      <c r="AS2" s="47">
        <v>0.03</v>
      </c>
      <c r="AT2" s="44">
        <f t="shared" ref="AT2:AT13" si="1">IF(ISERROR(BF2*AS2),"",BF2*AS2)</f>
        <v>0.17699999999999999</v>
      </c>
      <c r="AU2" s="48" t="s">
        <v>79</v>
      </c>
      <c r="AV2" s="47">
        <v>0.02</v>
      </c>
      <c r="AW2" s="44">
        <f>IF(ISERROR(BF2*AV2),"",BF2*AV2)</f>
        <v>0.11800000000000001</v>
      </c>
      <c r="AX2" s="48" t="s">
        <v>80</v>
      </c>
      <c r="AY2" s="47">
        <v>0.1</v>
      </c>
      <c r="AZ2" s="44">
        <f>IF(ISERROR(BF2*AY2),"",BF2*AY2)</f>
        <v>0.59000000000000008</v>
      </c>
      <c r="BA2" s="47">
        <v>0.1</v>
      </c>
      <c r="BB2" s="44">
        <f t="shared" ref="BB2:BB13" si="2">IF(ISERROR(BF2*BA2),"",BF2*BA2)</f>
        <v>0.59000000000000008</v>
      </c>
      <c r="BC2" s="44">
        <f>IF(ISERROR(AM2+AO2+AQ2+AT2+AW2+AZ2+BB2),"",AM2+AO2+AQ2+AT2+AW2+AZ2+BB2)</f>
        <v>1.8290000000000002</v>
      </c>
      <c r="BD2" s="44">
        <f t="shared" ref="BD2:BD13" si="3">IF(ISERROR(AK2+BC2),"",AK2+BC2)</f>
        <v>5.4137628571428582</v>
      </c>
      <c r="BE2" s="49">
        <f t="shared" ref="BE2:BE13" si="4">IF(ISERROR((BF2-BD2)/BF2),"",(BF2-BD2)/BF2)</f>
        <v>8.2413075060532567E-2</v>
      </c>
      <c r="BF2" s="48">
        <v>5.9</v>
      </c>
      <c r="BG2" s="48">
        <v>16.989999999999998</v>
      </c>
      <c r="BH2" s="49">
        <f>IF(ISERROR((BG2-BF2)/BG2),"",(BG2-BF2)/BG2)</f>
        <v>0.65273690406121243</v>
      </c>
      <c r="BI2" s="40"/>
      <c r="BJ2" s="44">
        <f>IF(ISERROR(BD2*BI2),"",BD2*BI2)</f>
        <v>0</v>
      </c>
      <c r="BK2" s="44">
        <f>IF(ISERROR(BF2*BI2),"",BF2*BI2)</f>
        <v>0</v>
      </c>
      <c r="BL2" s="44">
        <f>IF(ISERROR(BG2*BI2),"",BG2*BI2)</f>
        <v>0</v>
      </c>
      <c r="BM2" s="50" t="str">
        <f>IF(U2="","",U2*V2*W2/1000000/AB2*BI2)</f>
        <v/>
      </c>
      <c r="BN2" s="39"/>
      <c r="BO2" s="34"/>
    </row>
    <row r="3" spans="1:67" customFormat="1" x14ac:dyDescent="0.35">
      <c r="A3" s="33">
        <v>2</v>
      </c>
      <c r="B3" s="34"/>
      <c r="C3" s="34"/>
      <c r="D3" s="34" t="s">
        <v>67</v>
      </c>
      <c r="E3" s="34"/>
      <c r="F3" s="34" t="s">
        <v>68</v>
      </c>
      <c r="G3" s="35" t="s">
        <v>69</v>
      </c>
      <c r="H3" s="34" t="s">
        <v>70</v>
      </c>
      <c r="I3" s="34" t="s">
        <v>70</v>
      </c>
      <c r="J3" s="35" t="s">
        <v>71</v>
      </c>
      <c r="K3" s="34" t="s">
        <v>72</v>
      </c>
      <c r="L3" s="35" t="s">
        <v>81</v>
      </c>
      <c r="M3" s="34"/>
      <c r="N3" s="34"/>
      <c r="O3" s="36"/>
      <c r="P3" s="34" t="s">
        <v>74</v>
      </c>
      <c r="Q3" s="37"/>
      <c r="R3" s="37">
        <v>2.99</v>
      </c>
      <c r="S3" s="34" t="s">
        <v>75</v>
      </c>
      <c r="T3" s="34" t="s">
        <v>76</v>
      </c>
      <c r="U3" s="38"/>
      <c r="V3" s="38"/>
      <c r="W3" s="38"/>
      <c r="X3" s="38">
        <v>34</v>
      </c>
      <c r="Y3" s="38">
        <v>24</v>
      </c>
      <c r="Z3" s="38">
        <v>10</v>
      </c>
      <c r="AA3" s="39">
        <v>2</v>
      </c>
      <c r="AB3" s="40">
        <v>3</v>
      </c>
      <c r="AC3" s="41">
        <f t="shared" ref="AC3:AC13" si="5">IF(X3="","",X3*Y3*Z3/1000000)</f>
        <v>8.1600000000000006E-3</v>
      </c>
      <c r="AD3" s="39">
        <v>56</v>
      </c>
      <c r="AE3" s="42">
        <f t="shared" ref="AE3:AE13" si="6">IF(AB3="","",AD3/AC3*AB3)</f>
        <v>20588.235294117643</v>
      </c>
      <c r="AF3" s="43">
        <v>3750</v>
      </c>
      <c r="AG3" s="44">
        <f t="shared" ref="AG3:AG13" si="7">IF(ISERROR(AF3/AE3),"",AF3/AE3)</f>
        <v>0.18214285714285719</v>
      </c>
      <c r="AH3" s="45" t="s">
        <v>77</v>
      </c>
      <c r="AI3" s="46">
        <v>0.13800000000000001</v>
      </c>
      <c r="AJ3" s="44">
        <f>IF(ISERROR(R3*AI3),"",R3*AI3)</f>
        <v>0.41262000000000004</v>
      </c>
      <c r="AK3" s="44">
        <f>IF(ISERROR(R3+AG3+AJ3),"",R3+AG3+AJ3)</f>
        <v>3.5847628571428576</v>
      </c>
      <c r="AL3" s="47">
        <v>0.01</v>
      </c>
      <c r="AM3" s="44">
        <f t="shared" si="0"/>
        <v>5.9000000000000004E-2</v>
      </c>
      <c r="AN3" s="47">
        <v>0</v>
      </c>
      <c r="AO3" s="44">
        <f t="shared" ref="AO3:AO13" si="8">IF(ISERROR(BF3*AN3),"",BF3*AN3)</f>
        <v>0</v>
      </c>
      <c r="AP3" s="47">
        <v>0.05</v>
      </c>
      <c r="AQ3" s="44">
        <f t="shared" ref="AQ3:AQ13" si="9">IF(ISERROR(BF3*AP3),"",BF3*AP3)</f>
        <v>0.29500000000000004</v>
      </c>
      <c r="AR3" s="48" t="s">
        <v>78</v>
      </c>
      <c r="AS3" s="47">
        <v>0.03</v>
      </c>
      <c r="AT3" s="44">
        <f t="shared" si="1"/>
        <v>0.17699999999999999</v>
      </c>
      <c r="AU3" s="48" t="s">
        <v>79</v>
      </c>
      <c r="AV3" s="47">
        <v>0.02</v>
      </c>
      <c r="AW3" s="44">
        <f t="shared" ref="AW3:AW13" si="10">IF(ISERROR(BF3*AV3),"",BF3*AV3)</f>
        <v>0.11800000000000001</v>
      </c>
      <c r="AX3" s="48" t="s">
        <v>80</v>
      </c>
      <c r="AY3" s="47">
        <v>0.1</v>
      </c>
      <c r="AZ3" s="44">
        <f t="shared" ref="AZ3:AZ13" si="11">IF(ISERROR(BF3*AY3),"",BF3*AY3)</f>
        <v>0.59000000000000008</v>
      </c>
      <c r="BA3" s="47">
        <v>0.1</v>
      </c>
      <c r="BB3" s="44">
        <f t="shared" si="2"/>
        <v>0.59000000000000008</v>
      </c>
      <c r="BC3" s="44">
        <f t="shared" ref="BC3:BC13" si="12">IF(ISERROR(AM3+AO3+AQ3+AT3+AW3+AZ3+BB3),"",AM3+AO3+AQ3+AT3+AW3+AZ3+BB3)</f>
        <v>1.8290000000000002</v>
      </c>
      <c r="BD3" s="44">
        <f t="shared" si="3"/>
        <v>5.4137628571428582</v>
      </c>
      <c r="BE3" s="49">
        <f t="shared" si="4"/>
        <v>8.2413075060532567E-2</v>
      </c>
      <c r="BF3" s="48">
        <v>5.9</v>
      </c>
      <c r="BG3" s="48">
        <v>16.989999999999998</v>
      </c>
      <c r="BH3" s="49">
        <f t="shared" ref="BH3:BH13" si="13">IF(ISERROR((BG3-BF3)/BG3),"",(BG3-BF3)/BG3)</f>
        <v>0.65273690406121243</v>
      </c>
      <c r="BI3" s="40"/>
      <c r="BJ3" s="44">
        <f t="shared" ref="BJ3:BJ13" si="14">IF(ISERROR(BD3*BI3),"",BD3*BI3)</f>
        <v>0</v>
      </c>
      <c r="BK3" s="44">
        <f t="shared" ref="BK3:BK13" si="15">IF(ISERROR(BF3*BI3),"",BF3*BI3)</f>
        <v>0</v>
      </c>
      <c r="BL3" s="44">
        <f t="shared" ref="BL3:BL13" si="16">IF(ISERROR(BG3*BI3),"",BG3*BI3)</f>
        <v>0</v>
      </c>
      <c r="BM3" s="50" t="str">
        <f t="shared" ref="BM3:BM13" si="17">IF(U3="","",U3*V3*W3/1000000/AB3*BI3)</f>
        <v/>
      </c>
      <c r="BN3" s="39"/>
      <c r="BO3" s="34"/>
    </row>
    <row r="4" spans="1:67" customFormat="1" x14ac:dyDescent="0.35">
      <c r="A4" s="33">
        <v>3</v>
      </c>
      <c r="B4" s="34"/>
      <c r="C4" s="34"/>
      <c r="D4" s="34" t="s">
        <v>67</v>
      </c>
      <c r="E4" s="34"/>
      <c r="F4" s="34" t="s">
        <v>68</v>
      </c>
      <c r="G4" s="35" t="s">
        <v>69</v>
      </c>
      <c r="H4" s="34" t="s">
        <v>70</v>
      </c>
      <c r="I4" s="34" t="s">
        <v>70</v>
      </c>
      <c r="J4" s="35" t="s">
        <v>71</v>
      </c>
      <c r="K4" s="34" t="s">
        <v>72</v>
      </c>
      <c r="L4" s="35" t="s">
        <v>82</v>
      </c>
      <c r="M4" s="34"/>
      <c r="N4" s="34"/>
      <c r="O4" s="36"/>
      <c r="P4" s="34" t="s">
        <v>74</v>
      </c>
      <c r="Q4" s="37"/>
      <c r="R4" s="37">
        <v>2.99</v>
      </c>
      <c r="S4" s="34" t="s">
        <v>75</v>
      </c>
      <c r="T4" s="34" t="s">
        <v>76</v>
      </c>
      <c r="U4" s="38"/>
      <c r="V4" s="38"/>
      <c r="W4" s="38"/>
      <c r="X4" s="38">
        <v>34</v>
      </c>
      <c r="Y4" s="38">
        <v>24</v>
      </c>
      <c r="Z4" s="38">
        <v>10</v>
      </c>
      <c r="AA4" s="39">
        <v>2</v>
      </c>
      <c r="AB4" s="40">
        <v>3</v>
      </c>
      <c r="AC4" s="41">
        <f t="shared" si="5"/>
        <v>8.1600000000000006E-3</v>
      </c>
      <c r="AD4" s="39">
        <v>56</v>
      </c>
      <c r="AE4" s="42">
        <f t="shared" si="6"/>
        <v>20588.235294117643</v>
      </c>
      <c r="AF4" s="43">
        <v>3750</v>
      </c>
      <c r="AG4" s="44">
        <f t="shared" si="7"/>
        <v>0.18214285714285719</v>
      </c>
      <c r="AH4" s="45" t="s">
        <v>77</v>
      </c>
      <c r="AI4" s="46">
        <v>0.13800000000000001</v>
      </c>
      <c r="AJ4" s="44">
        <f>IF(ISERROR(R4*AI4),"",R4*AI4)</f>
        <v>0.41262000000000004</v>
      </c>
      <c r="AK4" s="44">
        <f>IF(ISERROR(R4+AG4+AJ4),"",R4+AG4+AJ4)</f>
        <v>3.5847628571428576</v>
      </c>
      <c r="AL4" s="47">
        <v>0.01</v>
      </c>
      <c r="AM4" s="44">
        <f t="shared" si="0"/>
        <v>5.9000000000000004E-2</v>
      </c>
      <c r="AN4" s="47">
        <v>0</v>
      </c>
      <c r="AO4" s="44">
        <f t="shared" si="8"/>
        <v>0</v>
      </c>
      <c r="AP4" s="47">
        <v>0.05</v>
      </c>
      <c r="AQ4" s="44">
        <f t="shared" si="9"/>
        <v>0.29500000000000004</v>
      </c>
      <c r="AR4" s="48" t="s">
        <v>78</v>
      </c>
      <c r="AS4" s="47">
        <v>0.03</v>
      </c>
      <c r="AT4" s="44">
        <f t="shared" si="1"/>
        <v>0.17699999999999999</v>
      </c>
      <c r="AU4" s="48" t="s">
        <v>79</v>
      </c>
      <c r="AV4" s="47">
        <v>0.02</v>
      </c>
      <c r="AW4" s="44">
        <f t="shared" si="10"/>
        <v>0.11800000000000001</v>
      </c>
      <c r="AX4" s="48" t="s">
        <v>80</v>
      </c>
      <c r="AY4" s="47">
        <v>0.1</v>
      </c>
      <c r="AZ4" s="44">
        <f t="shared" si="11"/>
        <v>0.59000000000000008</v>
      </c>
      <c r="BA4" s="47">
        <v>0.1</v>
      </c>
      <c r="BB4" s="44">
        <f t="shared" si="2"/>
        <v>0.59000000000000008</v>
      </c>
      <c r="BC4" s="44">
        <f t="shared" si="12"/>
        <v>1.8290000000000002</v>
      </c>
      <c r="BD4" s="44">
        <f t="shared" si="3"/>
        <v>5.4137628571428582</v>
      </c>
      <c r="BE4" s="49">
        <f t="shared" si="4"/>
        <v>8.2413075060532567E-2</v>
      </c>
      <c r="BF4" s="48">
        <v>5.9</v>
      </c>
      <c r="BG4" s="48">
        <v>16.989999999999998</v>
      </c>
      <c r="BH4" s="49">
        <f t="shared" si="13"/>
        <v>0.65273690406121243</v>
      </c>
      <c r="BI4" s="40"/>
      <c r="BJ4" s="44">
        <f t="shared" si="14"/>
        <v>0</v>
      </c>
      <c r="BK4" s="44">
        <f t="shared" si="15"/>
        <v>0</v>
      </c>
      <c r="BL4" s="44">
        <f t="shared" si="16"/>
        <v>0</v>
      </c>
      <c r="BM4" s="50" t="str">
        <f t="shared" si="17"/>
        <v/>
      </c>
      <c r="BN4" s="39"/>
      <c r="BO4" s="34"/>
    </row>
    <row r="5" spans="1:67" customFormat="1" x14ac:dyDescent="0.35">
      <c r="A5" s="33">
        <v>4</v>
      </c>
      <c r="B5" s="34"/>
      <c r="C5" s="34"/>
      <c r="D5" s="34" t="s">
        <v>67</v>
      </c>
      <c r="E5" s="34"/>
      <c r="F5" s="34" t="s">
        <v>68</v>
      </c>
      <c r="G5" s="35" t="s">
        <v>69</v>
      </c>
      <c r="H5" s="34" t="s">
        <v>70</v>
      </c>
      <c r="I5" s="34" t="s">
        <v>70</v>
      </c>
      <c r="J5" s="35" t="s">
        <v>71</v>
      </c>
      <c r="K5" s="34" t="s">
        <v>72</v>
      </c>
      <c r="L5" s="35" t="s">
        <v>83</v>
      </c>
      <c r="M5" s="34"/>
      <c r="N5" s="34"/>
      <c r="O5" s="36"/>
      <c r="P5" s="34" t="s">
        <v>74</v>
      </c>
      <c r="Q5" s="37"/>
      <c r="R5" s="37">
        <v>2.99</v>
      </c>
      <c r="S5" s="34" t="s">
        <v>75</v>
      </c>
      <c r="T5" s="34" t="s">
        <v>76</v>
      </c>
      <c r="U5" s="38"/>
      <c r="V5" s="38"/>
      <c r="W5" s="38"/>
      <c r="X5" s="38">
        <v>34</v>
      </c>
      <c r="Y5" s="38">
        <v>24</v>
      </c>
      <c r="Z5" s="38">
        <v>10</v>
      </c>
      <c r="AA5" s="39">
        <v>2</v>
      </c>
      <c r="AB5" s="40">
        <v>3</v>
      </c>
      <c r="AC5" s="41">
        <f t="shared" si="5"/>
        <v>8.1600000000000006E-3</v>
      </c>
      <c r="AD5" s="39">
        <v>56</v>
      </c>
      <c r="AE5" s="42">
        <f t="shared" si="6"/>
        <v>20588.235294117643</v>
      </c>
      <c r="AF5" s="43">
        <v>3750</v>
      </c>
      <c r="AG5" s="44">
        <f t="shared" si="7"/>
        <v>0.18214285714285719</v>
      </c>
      <c r="AH5" s="45" t="s">
        <v>77</v>
      </c>
      <c r="AI5" s="46">
        <v>0.13800000000000001</v>
      </c>
      <c r="AJ5" s="44">
        <f>IF(ISERROR(R5*AI5),"",R5*AI5)</f>
        <v>0.41262000000000004</v>
      </c>
      <c r="AK5" s="44">
        <f>IF(ISERROR(R5+AG5+AJ5),"",R5+AG5+AJ5)</f>
        <v>3.5847628571428576</v>
      </c>
      <c r="AL5" s="47">
        <v>0.01</v>
      </c>
      <c r="AM5" s="44">
        <f t="shared" si="0"/>
        <v>5.9000000000000004E-2</v>
      </c>
      <c r="AN5" s="47">
        <v>0</v>
      </c>
      <c r="AO5" s="44">
        <f t="shared" si="8"/>
        <v>0</v>
      </c>
      <c r="AP5" s="47">
        <v>0.05</v>
      </c>
      <c r="AQ5" s="44">
        <f t="shared" si="9"/>
        <v>0.29500000000000004</v>
      </c>
      <c r="AR5" s="48" t="s">
        <v>78</v>
      </c>
      <c r="AS5" s="47">
        <v>0.03</v>
      </c>
      <c r="AT5" s="44">
        <f t="shared" si="1"/>
        <v>0.17699999999999999</v>
      </c>
      <c r="AU5" s="48" t="s">
        <v>79</v>
      </c>
      <c r="AV5" s="47">
        <v>0.02</v>
      </c>
      <c r="AW5" s="44">
        <f t="shared" si="10"/>
        <v>0.11800000000000001</v>
      </c>
      <c r="AX5" s="48" t="s">
        <v>80</v>
      </c>
      <c r="AY5" s="47">
        <v>0.1</v>
      </c>
      <c r="AZ5" s="44">
        <f t="shared" si="11"/>
        <v>0.59000000000000008</v>
      </c>
      <c r="BA5" s="47">
        <v>0.1</v>
      </c>
      <c r="BB5" s="44">
        <f t="shared" si="2"/>
        <v>0.59000000000000008</v>
      </c>
      <c r="BC5" s="44">
        <f t="shared" si="12"/>
        <v>1.8290000000000002</v>
      </c>
      <c r="BD5" s="44">
        <f t="shared" si="3"/>
        <v>5.4137628571428582</v>
      </c>
      <c r="BE5" s="49">
        <f t="shared" si="4"/>
        <v>8.2413075060532567E-2</v>
      </c>
      <c r="BF5" s="48">
        <v>5.9</v>
      </c>
      <c r="BG5" s="48">
        <v>16.989999999999998</v>
      </c>
      <c r="BH5" s="49">
        <f t="shared" si="13"/>
        <v>0.65273690406121243</v>
      </c>
      <c r="BI5" s="40"/>
      <c r="BJ5" s="44">
        <f t="shared" si="14"/>
        <v>0</v>
      </c>
      <c r="BK5" s="44">
        <f t="shared" si="15"/>
        <v>0</v>
      </c>
      <c r="BL5" s="44">
        <f t="shared" si="16"/>
        <v>0</v>
      </c>
      <c r="BM5" s="50" t="str">
        <f t="shared" si="17"/>
        <v/>
      </c>
      <c r="BN5" s="39"/>
      <c r="BO5" s="34"/>
    </row>
    <row r="6" spans="1:67" x14ac:dyDescent="0.35">
      <c r="A6" s="51">
        <v>5</v>
      </c>
      <c r="B6" s="52"/>
      <c r="C6" s="52"/>
      <c r="D6" s="34" t="s">
        <v>67</v>
      </c>
      <c r="E6" s="34"/>
      <c r="F6" s="34" t="s">
        <v>68</v>
      </c>
      <c r="G6" s="35" t="s">
        <v>69</v>
      </c>
      <c r="H6" s="34" t="s">
        <v>70</v>
      </c>
      <c r="I6" s="34" t="s">
        <v>70</v>
      </c>
      <c r="J6" s="35" t="s">
        <v>71</v>
      </c>
      <c r="K6" s="34" t="s">
        <v>72</v>
      </c>
      <c r="L6" s="35" t="s">
        <v>84</v>
      </c>
      <c r="M6" s="34"/>
      <c r="N6" s="34"/>
      <c r="O6" s="36"/>
      <c r="P6" s="34" t="s">
        <v>74</v>
      </c>
      <c r="Q6" s="37"/>
      <c r="R6" s="37">
        <v>2.99</v>
      </c>
      <c r="S6" s="34" t="s">
        <v>75</v>
      </c>
      <c r="T6" s="34" t="s">
        <v>76</v>
      </c>
      <c r="U6" s="53"/>
      <c r="V6" s="53"/>
      <c r="W6" s="53"/>
      <c r="X6" s="38">
        <v>34</v>
      </c>
      <c r="Y6" s="38">
        <v>24</v>
      </c>
      <c r="Z6" s="38">
        <v>10</v>
      </c>
      <c r="AA6" s="39">
        <v>2</v>
      </c>
      <c r="AB6" s="40">
        <v>3</v>
      </c>
      <c r="AC6" s="54">
        <f t="shared" si="5"/>
        <v>8.1600000000000006E-3</v>
      </c>
      <c r="AD6" s="39">
        <v>56</v>
      </c>
      <c r="AE6" s="42">
        <f t="shared" si="6"/>
        <v>20588.235294117643</v>
      </c>
      <c r="AF6" s="43">
        <v>3750</v>
      </c>
      <c r="AG6" s="55">
        <f t="shared" si="7"/>
        <v>0.18214285714285719</v>
      </c>
      <c r="AH6" s="45" t="s">
        <v>77</v>
      </c>
      <c r="AI6" s="46">
        <v>0.13800000000000001</v>
      </c>
      <c r="AJ6" s="44">
        <f>IF(ISERROR(R6*AI6),"",R6*AI6)</f>
        <v>0.41262000000000004</v>
      </c>
      <c r="AK6" s="55">
        <f>IF(ISERROR(R6+AG6+AJ6),"",R6+AG6+AJ6)</f>
        <v>3.5847628571428576</v>
      </c>
      <c r="AL6" s="47">
        <v>0.01</v>
      </c>
      <c r="AM6" s="44">
        <f t="shared" si="0"/>
        <v>5.9000000000000004E-2</v>
      </c>
      <c r="AN6" s="47">
        <v>0</v>
      </c>
      <c r="AO6" s="44">
        <f t="shared" si="8"/>
        <v>0</v>
      </c>
      <c r="AP6" s="47">
        <v>0.05</v>
      </c>
      <c r="AQ6" s="44">
        <f t="shared" si="9"/>
        <v>0.29500000000000004</v>
      </c>
      <c r="AR6" s="48" t="s">
        <v>78</v>
      </c>
      <c r="AS6" s="47">
        <v>0.03</v>
      </c>
      <c r="AT6" s="44">
        <f t="shared" si="1"/>
        <v>0.17699999999999999</v>
      </c>
      <c r="AU6" s="48" t="s">
        <v>79</v>
      </c>
      <c r="AV6" s="47">
        <v>0.02</v>
      </c>
      <c r="AW6" s="44">
        <f t="shared" si="10"/>
        <v>0.11800000000000001</v>
      </c>
      <c r="AX6" s="48" t="s">
        <v>80</v>
      </c>
      <c r="AY6" s="47">
        <v>0.1</v>
      </c>
      <c r="AZ6" s="44">
        <f t="shared" si="11"/>
        <v>0.59000000000000008</v>
      </c>
      <c r="BA6" s="47">
        <v>0.1</v>
      </c>
      <c r="BB6" s="55">
        <f t="shared" si="2"/>
        <v>0.59000000000000008</v>
      </c>
      <c r="BC6" s="44">
        <f t="shared" si="12"/>
        <v>1.8290000000000002</v>
      </c>
      <c r="BD6" s="55">
        <f t="shared" si="3"/>
        <v>5.4137628571428582</v>
      </c>
      <c r="BE6" s="56">
        <f t="shared" si="4"/>
        <v>8.2413075060532567E-2</v>
      </c>
      <c r="BF6" s="48">
        <v>5.9</v>
      </c>
      <c r="BG6" s="48">
        <v>16.989999999999998</v>
      </c>
      <c r="BH6" s="56">
        <f t="shared" si="13"/>
        <v>0.65273690406121243</v>
      </c>
      <c r="BI6" s="6"/>
      <c r="BJ6" s="44">
        <f t="shared" si="14"/>
        <v>0</v>
      </c>
      <c r="BK6" s="55">
        <f t="shared" si="15"/>
        <v>0</v>
      </c>
      <c r="BL6" s="55">
        <f t="shared" si="16"/>
        <v>0</v>
      </c>
      <c r="BM6" s="50" t="str">
        <f t="shared" si="17"/>
        <v/>
      </c>
      <c r="BN6" s="57"/>
      <c r="BO6" s="34"/>
    </row>
    <row r="7" spans="1:67" x14ac:dyDescent="0.35">
      <c r="A7" s="51">
        <v>6</v>
      </c>
      <c r="B7" s="52"/>
      <c r="C7" s="52"/>
      <c r="D7" s="34" t="s">
        <v>67</v>
      </c>
      <c r="E7" s="34"/>
      <c r="F7" s="34" t="s">
        <v>68</v>
      </c>
      <c r="G7" s="35" t="s">
        <v>69</v>
      </c>
      <c r="H7" s="34" t="s">
        <v>70</v>
      </c>
      <c r="I7" s="34" t="s">
        <v>70</v>
      </c>
      <c r="J7" s="35" t="s">
        <v>71</v>
      </c>
      <c r="K7" s="34" t="s">
        <v>72</v>
      </c>
      <c r="L7" s="35" t="s">
        <v>85</v>
      </c>
      <c r="M7" s="34"/>
      <c r="N7" s="34"/>
      <c r="O7" s="36"/>
      <c r="P7" s="34" t="s">
        <v>74</v>
      </c>
      <c r="Q7" s="37"/>
      <c r="R7" s="37">
        <v>2.99</v>
      </c>
      <c r="S7" s="34" t="s">
        <v>75</v>
      </c>
      <c r="T7" s="34" t="s">
        <v>76</v>
      </c>
      <c r="U7" s="53"/>
      <c r="V7" s="53"/>
      <c r="W7" s="53"/>
      <c r="X7" s="38">
        <v>34</v>
      </c>
      <c r="Y7" s="38">
        <v>24</v>
      </c>
      <c r="Z7" s="38">
        <v>10</v>
      </c>
      <c r="AA7" s="39">
        <v>2</v>
      </c>
      <c r="AB7" s="40">
        <v>3</v>
      </c>
      <c r="AC7" s="54">
        <f t="shared" si="5"/>
        <v>8.1600000000000006E-3</v>
      </c>
      <c r="AD7" s="39">
        <v>56</v>
      </c>
      <c r="AE7" s="42">
        <f t="shared" si="6"/>
        <v>20588.235294117643</v>
      </c>
      <c r="AF7" s="43">
        <v>3750</v>
      </c>
      <c r="AG7" s="55">
        <f t="shared" si="7"/>
        <v>0.18214285714285719</v>
      </c>
      <c r="AH7" s="45" t="s">
        <v>77</v>
      </c>
      <c r="AI7" s="46">
        <v>0.13800000000000001</v>
      </c>
      <c r="AJ7" s="44">
        <f>IF(ISERROR(R7*AI7),"",R7*AI7)</f>
        <v>0.41262000000000004</v>
      </c>
      <c r="AK7" s="55">
        <f>IF(ISERROR(R7+AG7+AJ7),"",R7+AG7+AJ7)</f>
        <v>3.5847628571428576</v>
      </c>
      <c r="AL7" s="47">
        <v>0.01</v>
      </c>
      <c r="AM7" s="44">
        <f t="shared" si="0"/>
        <v>5.9000000000000004E-2</v>
      </c>
      <c r="AN7" s="47">
        <v>0</v>
      </c>
      <c r="AO7" s="44">
        <f t="shared" si="8"/>
        <v>0</v>
      </c>
      <c r="AP7" s="47">
        <v>0.05</v>
      </c>
      <c r="AQ7" s="44">
        <f t="shared" si="9"/>
        <v>0.29500000000000004</v>
      </c>
      <c r="AR7" s="48" t="s">
        <v>78</v>
      </c>
      <c r="AS7" s="47">
        <v>0.03</v>
      </c>
      <c r="AT7" s="44">
        <f t="shared" si="1"/>
        <v>0.17699999999999999</v>
      </c>
      <c r="AU7" s="48" t="s">
        <v>79</v>
      </c>
      <c r="AV7" s="47">
        <v>0.02</v>
      </c>
      <c r="AW7" s="44">
        <f t="shared" si="10"/>
        <v>0.11800000000000001</v>
      </c>
      <c r="AX7" s="48" t="s">
        <v>80</v>
      </c>
      <c r="AY7" s="47">
        <v>0.1</v>
      </c>
      <c r="AZ7" s="44">
        <f t="shared" si="11"/>
        <v>0.59000000000000008</v>
      </c>
      <c r="BA7" s="47">
        <v>0.1</v>
      </c>
      <c r="BB7" s="55">
        <f t="shared" si="2"/>
        <v>0.59000000000000008</v>
      </c>
      <c r="BC7" s="44">
        <f t="shared" si="12"/>
        <v>1.8290000000000002</v>
      </c>
      <c r="BD7" s="55">
        <f t="shared" si="3"/>
        <v>5.4137628571428582</v>
      </c>
      <c r="BE7" s="56">
        <f t="shared" si="4"/>
        <v>8.2413075060532567E-2</v>
      </c>
      <c r="BF7" s="48">
        <v>5.9</v>
      </c>
      <c r="BG7" s="48">
        <v>16.989999999999998</v>
      </c>
      <c r="BH7" s="56">
        <f t="shared" si="13"/>
        <v>0.65273690406121243</v>
      </c>
      <c r="BI7" s="6"/>
      <c r="BJ7" s="44">
        <f t="shared" si="14"/>
        <v>0</v>
      </c>
      <c r="BK7" s="55">
        <f t="shared" si="15"/>
        <v>0</v>
      </c>
      <c r="BL7" s="55">
        <f t="shared" si="16"/>
        <v>0</v>
      </c>
      <c r="BM7" s="50" t="str">
        <f t="shared" si="17"/>
        <v/>
      </c>
      <c r="BN7" s="57"/>
      <c r="BO7" s="34"/>
    </row>
    <row r="8" spans="1:67" x14ac:dyDescent="0.35">
      <c r="A8" s="51">
        <v>7</v>
      </c>
      <c r="B8" s="52"/>
      <c r="C8" s="52"/>
      <c r="D8" s="34" t="s">
        <v>67</v>
      </c>
      <c r="E8" s="34"/>
      <c r="F8" s="34" t="s">
        <v>68</v>
      </c>
      <c r="G8" s="35" t="s">
        <v>69</v>
      </c>
      <c r="H8" s="34" t="s">
        <v>70</v>
      </c>
      <c r="I8" s="34" t="s">
        <v>70</v>
      </c>
      <c r="J8" s="35" t="s">
        <v>71</v>
      </c>
      <c r="K8" s="58" t="s">
        <v>86</v>
      </c>
      <c r="L8" s="35" t="s">
        <v>73</v>
      </c>
      <c r="M8" s="34"/>
      <c r="N8" s="34"/>
      <c r="O8" s="36"/>
      <c r="P8" s="34" t="s">
        <v>74</v>
      </c>
      <c r="Q8" s="59"/>
      <c r="R8" s="59">
        <v>4.79</v>
      </c>
      <c r="S8" s="34" t="s">
        <v>75</v>
      </c>
      <c r="T8" s="34" t="s">
        <v>76</v>
      </c>
      <c r="U8" s="53"/>
      <c r="V8" s="53"/>
      <c r="W8" s="53"/>
      <c r="X8" s="38">
        <v>46</v>
      </c>
      <c r="Y8" s="38">
        <v>28</v>
      </c>
      <c r="Z8" s="38">
        <v>10</v>
      </c>
      <c r="AA8" s="39">
        <v>3.5</v>
      </c>
      <c r="AB8" s="40">
        <v>3</v>
      </c>
      <c r="AC8" s="54">
        <f t="shared" si="5"/>
        <v>1.2880000000000001E-2</v>
      </c>
      <c r="AD8" s="39">
        <v>56</v>
      </c>
      <c r="AE8" s="42">
        <f t="shared" si="6"/>
        <v>13043.478260869564</v>
      </c>
      <c r="AF8" s="43">
        <v>3750</v>
      </c>
      <c r="AG8" s="55">
        <f t="shared" si="7"/>
        <v>0.28750000000000003</v>
      </c>
      <c r="AH8" s="45" t="s">
        <v>77</v>
      </c>
      <c r="AI8" s="46">
        <v>0.13800000000000001</v>
      </c>
      <c r="AJ8" s="44">
        <f>IF(ISERROR(R8*AI8),"",R8*AI8)</f>
        <v>0.66102000000000005</v>
      </c>
      <c r="AK8" s="55">
        <f>IF(ISERROR(R8+AG8+AJ8),"",R8+AG8+AJ8)</f>
        <v>5.7385199999999994</v>
      </c>
      <c r="AL8" s="47">
        <v>0.01</v>
      </c>
      <c r="AM8" s="44">
        <f t="shared" si="0"/>
        <v>9.5000000000000001E-2</v>
      </c>
      <c r="AN8" s="47">
        <v>0</v>
      </c>
      <c r="AO8" s="44">
        <f t="shared" si="8"/>
        <v>0</v>
      </c>
      <c r="AP8" s="47">
        <v>0.05</v>
      </c>
      <c r="AQ8" s="44">
        <f t="shared" si="9"/>
        <v>0.47500000000000003</v>
      </c>
      <c r="AR8" s="48" t="s">
        <v>78</v>
      </c>
      <c r="AS8" s="47">
        <v>0.03</v>
      </c>
      <c r="AT8" s="44">
        <f t="shared" si="1"/>
        <v>0.28499999999999998</v>
      </c>
      <c r="AU8" s="48" t="s">
        <v>79</v>
      </c>
      <c r="AV8" s="47">
        <v>0.02</v>
      </c>
      <c r="AW8" s="44">
        <f t="shared" si="10"/>
        <v>0.19</v>
      </c>
      <c r="AX8" s="48" t="s">
        <v>80</v>
      </c>
      <c r="AY8" s="47">
        <v>0.1</v>
      </c>
      <c r="AZ8" s="44">
        <f t="shared" si="11"/>
        <v>0.95000000000000007</v>
      </c>
      <c r="BA8" s="47">
        <v>0.1</v>
      </c>
      <c r="BB8" s="55">
        <f t="shared" si="2"/>
        <v>0.95000000000000007</v>
      </c>
      <c r="BC8" s="44">
        <f t="shared" si="12"/>
        <v>2.9450000000000003</v>
      </c>
      <c r="BD8" s="55">
        <f t="shared" si="3"/>
        <v>8.6835199999999997</v>
      </c>
      <c r="BE8" s="56">
        <f t="shared" si="4"/>
        <v>8.5945263157894775E-2</v>
      </c>
      <c r="BF8" s="7">
        <v>9.5</v>
      </c>
      <c r="BG8" s="7">
        <v>26.99</v>
      </c>
      <c r="BH8" s="56">
        <f t="shared" si="13"/>
        <v>0.64801778436457946</v>
      </c>
      <c r="BI8" s="6"/>
      <c r="BJ8" s="44">
        <f t="shared" si="14"/>
        <v>0</v>
      </c>
      <c r="BK8" s="55">
        <f t="shared" si="15"/>
        <v>0</v>
      </c>
      <c r="BL8" s="55">
        <f t="shared" si="16"/>
        <v>0</v>
      </c>
      <c r="BM8" s="50" t="str">
        <f t="shared" si="17"/>
        <v/>
      </c>
      <c r="BN8" s="57"/>
      <c r="BO8" s="34"/>
    </row>
    <row r="9" spans="1:67" x14ac:dyDescent="0.35">
      <c r="A9" s="51">
        <v>8</v>
      </c>
      <c r="B9" s="52"/>
      <c r="C9" s="52"/>
      <c r="D9" s="34" t="s">
        <v>67</v>
      </c>
      <c r="E9" s="34"/>
      <c r="F9" s="34" t="s">
        <v>68</v>
      </c>
      <c r="G9" s="35" t="s">
        <v>69</v>
      </c>
      <c r="H9" s="34" t="s">
        <v>70</v>
      </c>
      <c r="I9" s="34" t="s">
        <v>70</v>
      </c>
      <c r="J9" s="35" t="s">
        <v>71</v>
      </c>
      <c r="K9" s="58" t="s">
        <v>86</v>
      </c>
      <c r="L9" s="35" t="s">
        <v>81</v>
      </c>
      <c r="M9" s="34"/>
      <c r="N9" s="34"/>
      <c r="O9" s="34"/>
      <c r="P9" s="34" t="s">
        <v>74</v>
      </c>
      <c r="Q9" s="59"/>
      <c r="R9" s="59">
        <v>4.79</v>
      </c>
      <c r="S9" s="34" t="s">
        <v>75</v>
      </c>
      <c r="T9" s="34" t="s">
        <v>76</v>
      </c>
      <c r="U9" s="53"/>
      <c r="V9" s="53"/>
      <c r="W9" s="53"/>
      <c r="X9" s="38">
        <v>46</v>
      </c>
      <c r="Y9" s="38">
        <v>28</v>
      </c>
      <c r="Z9" s="38">
        <v>10</v>
      </c>
      <c r="AA9" s="39">
        <v>3.5</v>
      </c>
      <c r="AB9" s="40">
        <v>3</v>
      </c>
      <c r="AC9" s="54">
        <f t="shared" si="5"/>
        <v>1.2880000000000001E-2</v>
      </c>
      <c r="AD9" s="39">
        <v>56</v>
      </c>
      <c r="AE9" s="42">
        <f t="shared" si="6"/>
        <v>13043.478260869564</v>
      </c>
      <c r="AF9" s="43">
        <v>3750</v>
      </c>
      <c r="AG9" s="55">
        <f t="shared" si="7"/>
        <v>0.28750000000000003</v>
      </c>
      <c r="AH9" s="45" t="s">
        <v>77</v>
      </c>
      <c r="AI9" s="46">
        <v>0.13800000000000001</v>
      </c>
      <c r="AJ9" s="44">
        <f>IF(ISERROR(R9*AI9),"",R9*AI9)</f>
        <v>0.66102000000000005</v>
      </c>
      <c r="AK9" s="55">
        <f>IF(ISERROR(R9+AG9+AJ9),"",R9+AG9+AJ9)</f>
        <v>5.7385199999999994</v>
      </c>
      <c r="AL9" s="47">
        <v>0.01</v>
      </c>
      <c r="AM9" s="44">
        <f t="shared" si="0"/>
        <v>9.5000000000000001E-2</v>
      </c>
      <c r="AN9" s="47">
        <v>0</v>
      </c>
      <c r="AO9" s="44">
        <f t="shared" si="8"/>
        <v>0</v>
      </c>
      <c r="AP9" s="47">
        <v>0.05</v>
      </c>
      <c r="AQ9" s="44">
        <f t="shared" si="9"/>
        <v>0.47500000000000003</v>
      </c>
      <c r="AR9" s="48" t="s">
        <v>78</v>
      </c>
      <c r="AS9" s="47">
        <v>0.03</v>
      </c>
      <c r="AT9" s="44">
        <f t="shared" si="1"/>
        <v>0.28499999999999998</v>
      </c>
      <c r="AU9" s="48" t="s">
        <v>79</v>
      </c>
      <c r="AV9" s="47">
        <v>0.02</v>
      </c>
      <c r="AW9" s="44">
        <f t="shared" si="10"/>
        <v>0.19</v>
      </c>
      <c r="AX9" s="48" t="s">
        <v>80</v>
      </c>
      <c r="AY9" s="47">
        <v>0.1</v>
      </c>
      <c r="AZ9" s="44">
        <f t="shared" si="11"/>
        <v>0.95000000000000007</v>
      </c>
      <c r="BA9" s="47">
        <v>0.1</v>
      </c>
      <c r="BB9" s="55">
        <f t="shared" si="2"/>
        <v>0.95000000000000007</v>
      </c>
      <c r="BC9" s="44">
        <f t="shared" si="12"/>
        <v>2.9450000000000003</v>
      </c>
      <c r="BD9" s="55">
        <f t="shared" si="3"/>
        <v>8.6835199999999997</v>
      </c>
      <c r="BE9" s="56">
        <f t="shared" si="4"/>
        <v>8.5945263157894775E-2</v>
      </c>
      <c r="BF9" s="7">
        <v>9.5</v>
      </c>
      <c r="BG9" s="7">
        <v>26.99</v>
      </c>
      <c r="BH9" s="56">
        <f t="shared" si="13"/>
        <v>0.64801778436457946</v>
      </c>
      <c r="BI9" s="6"/>
      <c r="BJ9" s="44">
        <f t="shared" si="14"/>
        <v>0</v>
      </c>
      <c r="BK9" s="55">
        <f t="shared" si="15"/>
        <v>0</v>
      </c>
      <c r="BL9" s="55">
        <f t="shared" si="16"/>
        <v>0</v>
      </c>
      <c r="BM9" s="50" t="str">
        <f t="shared" si="17"/>
        <v/>
      </c>
      <c r="BN9" s="57"/>
      <c r="BO9" s="34"/>
    </row>
    <row r="10" spans="1:67" x14ac:dyDescent="0.35">
      <c r="A10" s="51">
        <v>9</v>
      </c>
      <c r="B10" s="52"/>
      <c r="C10" s="52"/>
      <c r="D10" s="34" t="s">
        <v>67</v>
      </c>
      <c r="E10" s="34"/>
      <c r="F10" s="34" t="s">
        <v>68</v>
      </c>
      <c r="G10" s="35" t="s">
        <v>69</v>
      </c>
      <c r="H10" s="34" t="s">
        <v>70</v>
      </c>
      <c r="I10" s="34" t="s">
        <v>70</v>
      </c>
      <c r="J10" s="35" t="s">
        <v>71</v>
      </c>
      <c r="K10" s="58" t="s">
        <v>86</v>
      </c>
      <c r="L10" s="35" t="s">
        <v>82</v>
      </c>
      <c r="M10" s="34"/>
      <c r="N10" s="34"/>
      <c r="O10" s="34"/>
      <c r="P10" s="34" t="s">
        <v>74</v>
      </c>
      <c r="Q10" s="59"/>
      <c r="R10" s="59">
        <v>4.79</v>
      </c>
      <c r="S10" s="34" t="s">
        <v>75</v>
      </c>
      <c r="T10" s="34" t="s">
        <v>76</v>
      </c>
      <c r="U10" s="53"/>
      <c r="V10" s="53"/>
      <c r="W10" s="53"/>
      <c r="X10" s="38">
        <v>46</v>
      </c>
      <c r="Y10" s="38">
        <v>28</v>
      </c>
      <c r="Z10" s="38">
        <v>10</v>
      </c>
      <c r="AA10" s="39">
        <v>3.5</v>
      </c>
      <c r="AB10" s="40">
        <v>3</v>
      </c>
      <c r="AC10" s="54">
        <f t="shared" si="5"/>
        <v>1.2880000000000001E-2</v>
      </c>
      <c r="AD10" s="39">
        <v>56</v>
      </c>
      <c r="AE10" s="42">
        <f t="shared" si="6"/>
        <v>13043.478260869564</v>
      </c>
      <c r="AF10" s="43">
        <v>3750</v>
      </c>
      <c r="AG10" s="55">
        <f t="shared" si="7"/>
        <v>0.28750000000000003</v>
      </c>
      <c r="AH10" s="45" t="s">
        <v>77</v>
      </c>
      <c r="AI10" s="46">
        <v>0.13800000000000001</v>
      </c>
      <c r="AJ10" s="44">
        <f>IF(ISERROR(R10*AI10),"",R10*AI10)</f>
        <v>0.66102000000000005</v>
      </c>
      <c r="AK10" s="55">
        <f>IF(ISERROR(R10+AG10+AJ10),"",R10+AG10+AJ10)</f>
        <v>5.7385199999999994</v>
      </c>
      <c r="AL10" s="47">
        <v>0.01</v>
      </c>
      <c r="AM10" s="44">
        <f t="shared" si="0"/>
        <v>9.5000000000000001E-2</v>
      </c>
      <c r="AN10" s="47">
        <v>0</v>
      </c>
      <c r="AO10" s="44">
        <f t="shared" si="8"/>
        <v>0</v>
      </c>
      <c r="AP10" s="47">
        <v>0.05</v>
      </c>
      <c r="AQ10" s="44">
        <f t="shared" si="9"/>
        <v>0.47500000000000003</v>
      </c>
      <c r="AR10" s="48" t="s">
        <v>78</v>
      </c>
      <c r="AS10" s="47">
        <v>0.03</v>
      </c>
      <c r="AT10" s="44">
        <f t="shared" si="1"/>
        <v>0.28499999999999998</v>
      </c>
      <c r="AU10" s="48" t="s">
        <v>79</v>
      </c>
      <c r="AV10" s="47">
        <v>0.02</v>
      </c>
      <c r="AW10" s="44">
        <f t="shared" si="10"/>
        <v>0.19</v>
      </c>
      <c r="AX10" s="48" t="s">
        <v>80</v>
      </c>
      <c r="AY10" s="47">
        <v>0.1</v>
      </c>
      <c r="AZ10" s="44">
        <f t="shared" si="11"/>
        <v>0.95000000000000007</v>
      </c>
      <c r="BA10" s="47">
        <v>0.1</v>
      </c>
      <c r="BB10" s="55">
        <f t="shared" si="2"/>
        <v>0.95000000000000007</v>
      </c>
      <c r="BC10" s="44">
        <f t="shared" si="12"/>
        <v>2.9450000000000003</v>
      </c>
      <c r="BD10" s="55">
        <f t="shared" si="3"/>
        <v>8.6835199999999997</v>
      </c>
      <c r="BE10" s="56">
        <f t="shared" si="4"/>
        <v>8.5945263157894775E-2</v>
      </c>
      <c r="BF10" s="7">
        <v>9.5</v>
      </c>
      <c r="BG10" s="7">
        <v>26.99</v>
      </c>
      <c r="BH10" s="56">
        <f t="shared" si="13"/>
        <v>0.64801778436457946</v>
      </c>
      <c r="BI10" s="6"/>
      <c r="BJ10" s="44">
        <f t="shared" si="14"/>
        <v>0</v>
      </c>
      <c r="BK10" s="55">
        <f t="shared" si="15"/>
        <v>0</v>
      </c>
      <c r="BL10" s="55">
        <f t="shared" si="16"/>
        <v>0</v>
      </c>
      <c r="BM10" s="50" t="str">
        <f t="shared" si="17"/>
        <v/>
      </c>
      <c r="BN10" s="57"/>
      <c r="BO10" s="34"/>
    </row>
    <row r="11" spans="1:67" x14ac:dyDescent="0.35">
      <c r="A11" s="51">
        <v>10</v>
      </c>
      <c r="B11" s="52"/>
      <c r="C11" s="52"/>
      <c r="D11" s="34" t="s">
        <v>67</v>
      </c>
      <c r="E11" s="34"/>
      <c r="F11" s="34" t="s">
        <v>68</v>
      </c>
      <c r="G11" s="35" t="s">
        <v>69</v>
      </c>
      <c r="H11" s="34" t="s">
        <v>70</v>
      </c>
      <c r="I11" s="34" t="s">
        <v>70</v>
      </c>
      <c r="J11" s="35" t="s">
        <v>71</v>
      </c>
      <c r="K11" s="58" t="s">
        <v>86</v>
      </c>
      <c r="L11" s="35" t="s">
        <v>83</v>
      </c>
      <c r="M11" s="34"/>
      <c r="N11" s="34"/>
      <c r="O11" s="34"/>
      <c r="P11" s="34" t="s">
        <v>74</v>
      </c>
      <c r="Q11" s="59"/>
      <c r="R11" s="59">
        <v>4.79</v>
      </c>
      <c r="S11" s="34" t="s">
        <v>75</v>
      </c>
      <c r="T11" s="34" t="s">
        <v>76</v>
      </c>
      <c r="U11" s="53"/>
      <c r="V11" s="53"/>
      <c r="W11" s="53"/>
      <c r="X11" s="38">
        <v>46</v>
      </c>
      <c r="Y11" s="38">
        <v>28</v>
      </c>
      <c r="Z11" s="38">
        <v>10</v>
      </c>
      <c r="AA11" s="39">
        <v>3.5</v>
      </c>
      <c r="AB11" s="40">
        <v>3</v>
      </c>
      <c r="AC11" s="54">
        <f t="shared" si="5"/>
        <v>1.2880000000000001E-2</v>
      </c>
      <c r="AD11" s="39">
        <v>56</v>
      </c>
      <c r="AE11" s="42">
        <f t="shared" si="6"/>
        <v>13043.478260869564</v>
      </c>
      <c r="AF11" s="43">
        <v>3750</v>
      </c>
      <c r="AG11" s="55">
        <f t="shared" si="7"/>
        <v>0.28750000000000003</v>
      </c>
      <c r="AH11" s="45" t="s">
        <v>77</v>
      </c>
      <c r="AI11" s="46">
        <v>0.13800000000000001</v>
      </c>
      <c r="AJ11" s="44">
        <f>IF(ISERROR(R11*AI11),"",R11*AI11)</f>
        <v>0.66102000000000005</v>
      </c>
      <c r="AK11" s="55">
        <f>IF(ISERROR(R11+AG11+AJ11),"",R11+AG11+AJ11)</f>
        <v>5.7385199999999994</v>
      </c>
      <c r="AL11" s="47">
        <v>0.01</v>
      </c>
      <c r="AM11" s="44">
        <f t="shared" si="0"/>
        <v>9.5000000000000001E-2</v>
      </c>
      <c r="AN11" s="47">
        <v>0</v>
      </c>
      <c r="AO11" s="44">
        <f t="shared" si="8"/>
        <v>0</v>
      </c>
      <c r="AP11" s="47">
        <v>0.05</v>
      </c>
      <c r="AQ11" s="44">
        <f t="shared" si="9"/>
        <v>0.47500000000000003</v>
      </c>
      <c r="AR11" s="48" t="s">
        <v>78</v>
      </c>
      <c r="AS11" s="47">
        <v>0.03</v>
      </c>
      <c r="AT11" s="44">
        <f t="shared" si="1"/>
        <v>0.28499999999999998</v>
      </c>
      <c r="AU11" s="48" t="s">
        <v>79</v>
      </c>
      <c r="AV11" s="47">
        <v>0.02</v>
      </c>
      <c r="AW11" s="44">
        <f t="shared" si="10"/>
        <v>0.19</v>
      </c>
      <c r="AX11" s="48" t="s">
        <v>80</v>
      </c>
      <c r="AY11" s="47">
        <v>0.1</v>
      </c>
      <c r="AZ11" s="44">
        <f t="shared" si="11"/>
        <v>0.95000000000000007</v>
      </c>
      <c r="BA11" s="47">
        <v>0.1</v>
      </c>
      <c r="BB11" s="55">
        <f t="shared" si="2"/>
        <v>0.95000000000000007</v>
      </c>
      <c r="BC11" s="44">
        <f t="shared" si="12"/>
        <v>2.9450000000000003</v>
      </c>
      <c r="BD11" s="55">
        <f t="shared" si="3"/>
        <v>8.6835199999999997</v>
      </c>
      <c r="BE11" s="56">
        <f t="shared" si="4"/>
        <v>8.5945263157894775E-2</v>
      </c>
      <c r="BF11" s="7">
        <v>9.5</v>
      </c>
      <c r="BG11" s="7">
        <v>26.99</v>
      </c>
      <c r="BH11" s="56">
        <f t="shared" si="13"/>
        <v>0.64801778436457946</v>
      </c>
      <c r="BI11" s="6"/>
      <c r="BJ11" s="44">
        <f t="shared" si="14"/>
        <v>0</v>
      </c>
      <c r="BK11" s="55">
        <f t="shared" si="15"/>
        <v>0</v>
      </c>
      <c r="BL11" s="55">
        <f t="shared" si="16"/>
        <v>0</v>
      </c>
      <c r="BM11" s="50" t="str">
        <f t="shared" si="17"/>
        <v/>
      </c>
      <c r="BN11" s="57"/>
      <c r="BO11" s="34"/>
    </row>
    <row r="12" spans="1:67" x14ac:dyDescent="0.35">
      <c r="A12" s="51">
        <v>11</v>
      </c>
      <c r="B12" s="52"/>
      <c r="C12" s="52"/>
      <c r="D12" s="34" t="s">
        <v>67</v>
      </c>
      <c r="E12" s="34"/>
      <c r="F12" s="34" t="s">
        <v>68</v>
      </c>
      <c r="G12" s="35" t="s">
        <v>69</v>
      </c>
      <c r="H12" s="34" t="s">
        <v>70</v>
      </c>
      <c r="I12" s="34" t="s">
        <v>70</v>
      </c>
      <c r="J12" s="35" t="s">
        <v>71</v>
      </c>
      <c r="K12" s="58" t="s">
        <v>86</v>
      </c>
      <c r="L12" s="35" t="s">
        <v>84</v>
      </c>
      <c r="M12" s="34"/>
      <c r="N12" s="34"/>
      <c r="O12" s="34"/>
      <c r="P12" s="34" t="s">
        <v>74</v>
      </c>
      <c r="Q12" s="59"/>
      <c r="R12" s="59">
        <v>4.79</v>
      </c>
      <c r="S12" s="34" t="s">
        <v>75</v>
      </c>
      <c r="T12" s="34" t="s">
        <v>76</v>
      </c>
      <c r="U12" s="53"/>
      <c r="V12" s="53"/>
      <c r="W12" s="53"/>
      <c r="X12" s="38">
        <v>46</v>
      </c>
      <c r="Y12" s="38">
        <v>28</v>
      </c>
      <c r="Z12" s="38">
        <v>10</v>
      </c>
      <c r="AA12" s="39">
        <v>3.5</v>
      </c>
      <c r="AB12" s="40">
        <v>3</v>
      </c>
      <c r="AC12" s="54">
        <f t="shared" si="5"/>
        <v>1.2880000000000001E-2</v>
      </c>
      <c r="AD12" s="39">
        <v>56</v>
      </c>
      <c r="AE12" s="42">
        <f t="shared" si="6"/>
        <v>13043.478260869564</v>
      </c>
      <c r="AF12" s="43">
        <v>3750</v>
      </c>
      <c r="AG12" s="55">
        <f t="shared" si="7"/>
        <v>0.28750000000000003</v>
      </c>
      <c r="AH12" s="45" t="s">
        <v>77</v>
      </c>
      <c r="AI12" s="46">
        <v>0.13800000000000001</v>
      </c>
      <c r="AJ12" s="44">
        <f>IF(ISERROR(R12*AI12),"",R12*AI12)</f>
        <v>0.66102000000000005</v>
      </c>
      <c r="AK12" s="55">
        <f>IF(ISERROR(R12+AG12+AJ12),"",R12+AG12+AJ12)</f>
        <v>5.7385199999999994</v>
      </c>
      <c r="AL12" s="47">
        <v>0.01</v>
      </c>
      <c r="AM12" s="44">
        <f t="shared" si="0"/>
        <v>9.5000000000000001E-2</v>
      </c>
      <c r="AN12" s="47">
        <v>0</v>
      </c>
      <c r="AO12" s="44">
        <f t="shared" si="8"/>
        <v>0</v>
      </c>
      <c r="AP12" s="47">
        <v>0.05</v>
      </c>
      <c r="AQ12" s="44">
        <f t="shared" si="9"/>
        <v>0.47500000000000003</v>
      </c>
      <c r="AR12" s="48" t="s">
        <v>78</v>
      </c>
      <c r="AS12" s="47">
        <v>0.03</v>
      </c>
      <c r="AT12" s="44">
        <f t="shared" si="1"/>
        <v>0.28499999999999998</v>
      </c>
      <c r="AU12" s="48" t="s">
        <v>79</v>
      </c>
      <c r="AV12" s="47">
        <v>0.02</v>
      </c>
      <c r="AW12" s="44">
        <f t="shared" si="10"/>
        <v>0.19</v>
      </c>
      <c r="AX12" s="48" t="s">
        <v>80</v>
      </c>
      <c r="AY12" s="47">
        <v>0.1</v>
      </c>
      <c r="AZ12" s="44">
        <f t="shared" si="11"/>
        <v>0.95000000000000007</v>
      </c>
      <c r="BA12" s="47">
        <v>0.1</v>
      </c>
      <c r="BB12" s="55">
        <f t="shared" si="2"/>
        <v>0.95000000000000007</v>
      </c>
      <c r="BC12" s="44">
        <f t="shared" si="12"/>
        <v>2.9450000000000003</v>
      </c>
      <c r="BD12" s="55">
        <f t="shared" si="3"/>
        <v>8.6835199999999997</v>
      </c>
      <c r="BE12" s="56">
        <f t="shared" si="4"/>
        <v>8.5945263157894775E-2</v>
      </c>
      <c r="BF12" s="7">
        <v>9.5</v>
      </c>
      <c r="BG12" s="7">
        <v>26.99</v>
      </c>
      <c r="BH12" s="56">
        <f t="shared" si="13"/>
        <v>0.64801778436457946</v>
      </c>
      <c r="BI12" s="6"/>
      <c r="BJ12" s="44">
        <f t="shared" si="14"/>
        <v>0</v>
      </c>
      <c r="BK12" s="55">
        <f t="shared" si="15"/>
        <v>0</v>
      </c>
      <c r="BL12" s="55">
        <f t="shared" si="16"/>
        <v>0</v>
      </c>
      <c r="BM12" s="50" t="str">
        <f t="shared" si="17"/>
        <v/>
      </c>
      <c r="BN12" s="57"/>
      <c r="BO12" s="34"/>
    </row>
    <row r="13" spans="1:67" x14ac:dyDescent="0.35">
      <c r="A13" s="51">
        <v>12</v>
      </c>
      <c r="B13" s="52"/>
      <c r="C13" s="52"/>
      <c r="D13" s="34" t="s">
        <v>67</v>
      </c>
      <c r="E13" s="34"/>
      <c r="F13" s="34" t="s">
        <v>68</v>
      </c>
      <c r="G13" s="35" t="s">
        <v>69</v>
      </c>
      <c r="H13" s="34" t="s">
        <v>70</v>
      </c>
      <c r="I13" s="34" t="s">
        <v>70</v>
      </c>
      <c r="J13" s="35" t="s">
        <v>71</v>
      </c>
      <c r="K13" s="58" t="s">
        <v>86</v>
      </c>
      <c r="L13" s="35" t="s">
        <v>85</v>
      </c>
      <c r="M13" s="34"/>
      <c r="N13" s="34"/>
      <c r="O13" s="34"/>
      <c r="P13" s="34" t="s">
        <v>74</v>
      </c>
      <c r="Q13" s="59"/>
      <c r="R13" s="59">
        <v>4.79</v>
      </c>
      <c r="S13" s="34" t="s">
        <v>75</v>
      </c>
      <c r="T13" s="34" t="s">
        <v>76</v>
      </c>
      <c r="U13" s="53"/>
      <c r="V13" s="53"/>
      <c r="W13" s="53"/>
      <c r="X13" s="38">
        <v>46</v>
      </c>
      <c r="Y13" s="38">
        <v>28</v>
      </c>
      <c r="Z13" s="38">
        <v>10</v>
      </c>
      <c r="AA13" s="39">
        <v>3.5</v>
      </c>
      <c r="AB13" s="40">
        <v>3</v>
      </c>
      <c r="AC13" s="54">
        <f t="shared" si="5"/>
        <v>1.2880000000000001E-2</v>
      </c>
      <c r="AD13" s="39">
        <v>56</v>
      </c>
      <c r="AE13" s="42">
        <f t="shared" si="6"/>
        <v>13043.478260869564</v>
      </c>
      <c r="AF13" s="43">
        <v>3750</v>
      </c>
      <c r="AG13" s="55">
        <f t="shared" si="7"/>
        <v>0.28750000000000003</v>
      </c>
      <c r="AH13" s="45" t="s">
        <v>77</v>
      </c>
      <c r="AI13" s="46">
        <v>0.13800000000000001</v>
      </c>
      <c r="AJ13" s="44">
        <f>IF(ISERROR(R13*AI13),"",R13*AI13)</f>
        <v>0.66102000000000005</v>
      </c>
      <c r="AK13" s="55">
        <f>IF(ISERROR(R13+AG13+AJ13),"",R13+AG13+AJ13)</f>
        <v>5.7385199999999994</v>
      </c>
      <c r="AL13" s="47">
        <v>0.01</v>
      </c>
      <c r="AM13" s="44">
        <f t="shared" si="0"/>
        <v>9.5000000000000001E-2</v>
      </c>
      <c r="AN13" s="47">
        <v>0</v>
      </c>
      <c r="AO13" s="44">
        <f t="shared" si="8"/>
        <v>0</v>
      </c>
      <c r="AP13" s="47">
        <v>0.05</v>
      </c>
      <c r="AQ13" s="44">
        <f t="shared" si="9"/>
        <v>0.47500000000000003</v>
      </c>
      <c r="AR13" s="48" t="s">
        <v>78</v>
      </c>
      <c r="AS13" s="47">
        <v>0.03</v>
      </c>
      <c r="AT13" s="44">
        <f t="shared" si="1"/>
        <v>0.28499999999999998</v>
      </c>
      <c r="AU13" s="48" t="s">
        <v>79</v>
      </c>
      <c r="AV13" s="47">
        <v>0.02</v>
      </c>
      <c r="AW13" s="44">
        <f t="shared" si="10"/>
        <v>0.19</v>
      </c>
      <c r="AX13" s="48" t="s">
        <v>80</v>
      </c>
      <c r="AY13" s="47">
        <v>0.1</v>
      </c>
      <c r="AZ13" s="44">
        <f t="shared" si="11"/>
        <v>0.95000000000000007</v>
      </c>
      <c r="BA13" s="47">
        <v>0.1</v>
      </c>
      <c r="BB13" s="55">
        <f t="shared" si="2"/>
        <v>0.95000000000000007</v>
      </c>
      <c r="BC13" s="44">
        <f t="shared" si="12"/>
        <v>2.9450000000000003</v>
      </c>
      <c r="BD13" s="55">
        <f t="shared" si="3"/>
        <v>8.6835199999999997</v>
      </c>
      <c r="BE13" s="56">
        <f t="shared" si="4"/>
        <v>8.5945263157894775E-2</v>
      </c>
      <c r="BF13" s="7">
        <v>9.5</v>
      </c>
      <c r="BG13" s="7">
        <v>26.99</v>
      </c>
      <c r="BH13" s="56">
        <f t="shared" si="13"/>
        <v>0.64801778436457946</v>
      </c>
      <c r="BI13" s="6"/>
      <c r="BJ13" s="44">
        <f t="shared" si="14"/>
        <v>0</v>
      </c>
      <c r="BK13" s="55">
        <f t="shared" si="15"/>
        <v>0</v>
      </c>
      <c r="BL13" s="55">
        <f t="shared" si="16"/>
        <v>0</v>
      </c>
      <c r="BM13" s="50" t="str">
        <f t="shared" si="17"/>
        <v/>
      </c>
      <c r="BN13" s="57"/>
      <c r="BO13" s="34"/>
    </row>
    <row r="14" spans="1:67" x14ac:dyDescent="0.35">
      <c r="BE14" s="4"/>
      <c r="BG14" s="3"/>
      <c r="BH14" s="4"/>
      <c r="BI14" s="61"/>
    </row>
  </sheetData>
  <sheetProtection insertRows="0" deleteRows="0" sort="0"/>
  <protectedRanges>
    <protectedRange sqref="BF15:BF256 AG2:AG5 BH2:BH5 AG6:AI13 AR14:AT256 A2:C13 U6:W13 AC2:AE13 BM2:BM13 BA2:BE256 AT2:AT13 BH6:BI7 BG8:BI14 AJ2:AM13 A14:AM256" name="Range1"/>
    <protectedRange sqref="U2:W5" name="Range1_2"/>
    <protectedRange sqref="AF2:AF13" name="Range1_3"/>
    <protectedRange sqref="AH2:AI5" name="Range1_4"/>
    <protectedRange sqref="BG2:BG7" name="Range1_5"/>
    <protectedRange sqref="BI2:BI5" name="Range1_6"/>
    <protectedRange sqref="AN2:AQ218" name="Range1_1"/>
    <protectedRange sqref="AU14:AZ218 AW2:AW13 AZ2:AZ13" name="Range1_7"/>
    <protectedRange sqref="D2:T13" name="Range1_8"/>
    <protectedRange sqref="X8:AA13" name="Range1_9"/>
    <protectedRange sqref="X2:AA7" name="Range1_2_1"/>
    <protectedRange sqref="AR2:AS13" name="Range1_1_1"/>
    <protectedRange sqref="AU2:AV13" name="Range1_1_2"/>
    <protectedRange sqref="AX2:AY13" name="Range1_1_3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2025-07-10T22:54:21Z</dcterms:created>
  <dcterms:modified xsi:type="dcterms:W3CDTF">2025-07-10T22:54:50Z</dcterms:modified>
</cp:coreProperties>
</file>