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16" i="1" l="1"/>
  <c r="AS16" i="1"/>
  <c r="AP16" i="1"/>
  <c r="AN16" i="1"/>
  <c r="AL16" i="1"/>
  <c r="AJ16" i="1"/>
  <c r="AG16" i="1"/>
  <c r="Z16" i="1"/>
  <c r="AB16" i="1" s="1"/>
  <c r="AD16" i="1" s="1"/>
  <c r="AH16" i="1" s="1"/>
  <c r="AZ15" i="1"/>
  <c r="AS15" i="1"/>
  <c r="AP15" i="1"/>
  <c r="AN15" i="1"/>
  <c r="AL15" i="1"/>
  <c r="AJ15" i="1"/>
  <c r="AG15" i="1"/>
  <c r="Z15" i="1"/>
  <c r="AB15" i="1" s="1"/>
  <c r="AD15" i="1" s="1"/>
  <c r="AH15" i="1" s="1"/>
  <c r="AZ14" i="1"/>
  <c r="AS14" i="1"/>
  <c r="AP14" i="1"/>
  <c r="AN14" i="1"/>
  <c r="AL14" i="1"/>
  <c r="AJ14" i="1"/>
  <c r="AG14" i="1"/>
  <c r="AB14" i="1"/>
  <c r="AD14" i="1" s="1"/>
  <c r="AH14" i="1" s="1"/>
  <c r="Z14" i="1"/>
  <c r="AZ13" i="1"/>
  <c r="AS13" i="1"/>
  <c r="AP13" i="1"/>
  <c r="AN13" i="1"/>
  <c r="AL13" i="1"/>
  <c r="AJ13" i="1"/>
  <c r="AG13" i="1"/>
  <c r="Z13" i="1"/>
  <c r="AB13" i="1" s="1"/>
  <c r="AD13" i="1" s="1"/>
  <c r="AZ12" i="1"/>
  <c r="AS12" i="1"/>
  <c r="AP12" i="1"/>
  <c r="AN12" i="1"/>
  <c r="AL12" i="1"/>
  <c r="AJ12" i="1"/>
  <c r="AG12" i="1"/>
  <c r="Z12" i="1"/>
  <c r="AB12" i="1" s="1"/>
  <c r="AD12" i="1" s="1"/>
  <c r="AZ11" i="1"/>
  <c r="AS11" i="1"/>
  <c r="AP11" i="1"/>
  <c r="AN11" i="1"/>
  <c r="AL11" i="1"/>
  <c r="AJ11" i="1"/>
  <c r="AG11" i="1"/>
  <c r="Z11" i="1"/>
  <c r="AB11" i="1" s="1"/>
  <c r="AD11" i="1" s="1"/>
  <c r="AZ10" i="1"/>
  <c r="AS10" i="1"/>
  <c r="AP10" i="1"/>
  <c r="AN10" i="1"/>
  <c r="AL10" i="1"/>
  <c r="AJ10" i="1"/>
  <c r="AG10" i="1"/>
  <c r="AB10" i="1"/>
  <c r="AD10" i="1" s="1"/>
  <c r="Z10" i="1"/>
  <c r="AZ9" i="1"/>
  <c r="AS9" i="1"/>
  <c r="AP9" i="1"/>
  <c r="AN9" i="1"/>
  <c r="AL9" i="1"/>
  <c r="AJ9" i="1"/>
  <c r="AT9" i="1" s="1"/>
  <c r="AG9" i="1"/>
  <c r="Z9" i="1"/>
  <c r="AB9" i="1" s="1"/>
  <c r="AD9" i="1" s="1"/>
  <c r="AZ8" i="1"/>
  <c r="AS8" i="1"/>
  <c r="AP8" i="1"/>
  <c r="AN8" i="1"/>
  <c r="AL8" i="1"/>
  <c r="AJ8" i="1"/>
  <c r="AT8" i="1" s="1"/>
  <c r="AG8" i="1"/>
  <c r="Z8" i="1"/>
  <c r="AB8" i="1" s="1"/>
  <c r="AD8" i="1" s="1"/>
  <c r="AZ7" i="1"/>
  <c r="AS7" i="1"/>
  <c r="AP7" i="1"/>
  <c r="AN7" i="1"/>
  <c r="AL7" i="1"/>
  <c r="AJ7" i="1"/>
  <c r="AG7" i="1"/>
  <c r="Z7" i="1"/>
  <c r="AB7" i="1" s="1"/>
  <c r="AD7" i="1" s="1"/>
  <c r="AZ6" i="1"/>
  <c r="AS6" i="1"/>
  <c r="AP6" i="1"/>
  <c r="AN6" i="1"/>
  <c r="AL6" i="1"/>
  <c r="AJ6" i="1"/>
  <c r="AT6" i="1" s="1"/>
  <c r="AG6" i="1"/>
  <c r="Z6" i="1"/>
  <c r="AB6" i="1" s="1"/>
  <c r="AD6" i="1" s="1"/>
  <c r="AH6" i="1" s="1"/>
  <c r="AU6" i="1" s="1"/>
  <c r="AZ5" i="1"/>
  <c r="AS5" i="1"/>
  <c r="AP5" i="1"/>
  <c r="AN5" i="1"/>
  <c r="AL5" i="1"/>
  <c r="AJ5" i="1"/>
  <c r="AG5" i="1"/>
  <c r="Z5" i="1"/>
  <c r="AB5" i="1" s="1"/>
  <c r="AD5" i="1" s="1"/>
  <c r="AH5" i="1" s="1"/>
  <c r="AZ4" i="1"/>
  <c r="AS4" i="1"/>
  <c r="AP4" i="1"/>
  <c r="AN4" i="1"/>
  <c r="AL4" i="1"/>
  <c r="AJ4" i="1"/>
  <c r="AG4" i="1"/>
  <c r="Z4" i="1"/>
  <c r="AB4" i="1" s="1"/>
  <c r="AD4" i="1" s="1"/>
  <c r="AH4" i="1" s="1"/>
  <c r="AZ3" i="1"/>
  <c r="AS3" i="1"/>
  <c r="AP3" i="1"/>
  <c r="AN3" i="1"/>
  <c r="AL3" i="1"/>
  <c r="AT3" i="1" s="1"/>
  <c r="AJ3" i="1"/>
  <c r="AG3" i="1"/>
  <c r="AB3" i="1"/>
  <c r="AD3" i="1" s="1"/>
  <c r="AH3" i="1" s="1"/>
  <c r="Z3" i="1"/>
  <c r="AZ2" i="1"/>
  <c r="AS2" i="1"/>
  <c r="AP2" i="1"/>
  <c r="AN2" i="1"/>
  <c r="AL2" i="1"/>
  <c r="AJ2" i="1"/>
  <c r="AG2" i="1"/>
  <c r="Z2" i="1"/>
  <c r="AB2" i="1" s="1"/>
  <c r="AD2" i="1" s="1"/>
  <c r="AH2" i="1" s="1"/>
  <c r="AU2" i="1" l="1"/>
  <c r="AT2" i="1"/>
  <c r="AT7" i="1"/>
  <c r="AH7" i="1"/>
  <c r="AU7" i="1" s="1"/>
  <c r="AY7" i="1" s="1"/>
  <c r="AH8" i="1"/>
  <c r="AU8" i="1" s="1"/>
  <c r="AH9" i="1"/>
  <c r="AU9" i="1" s="1"/>
  <c r="AT11" i="1"/>
  <c r="AT14" i="1"/>
  <c r="AU14" i="1" s="1"/>
  <c r="AT16" i="1"/>
  <c r="AT10" i="1"/>
  <c r="AT12" i="1"/>
  <c r="AT13" i="1"/>
  <c r="AT4" i="1"/>
  <c r="AT5" i="1"/>
  <c r="AH10" i="1"/>
  <c r="AU10" i="1" s="1"/>
  <c r="AV10" i="1" s="1"/>
  <c r="AH11" i="1"/>
  <c r="AH12" i="1"/>
  <c r="AH13" i="1"/>
  <c r="AU13" i="1" s="1"/>
  <c r="AT15" i="1"/>
  <c r="AU15" i="1" s="1"/>
  <c r="AU16" i="1"/>
  <c r="AU3" i="1"/>
  <c r="AU4" i="1"/>
  <c r="AU5" i="1"/>
  <c r="AV6" i="1"/>
  <c r="AY6" i="1"/>
  <c r="AY8" i="1"/>
  <c r="AV8" i="1"/>
  <c r="AV9" i="1"/>
  <c r="AY9" i="1"/>
  <c r="AV2" i="1"/>
  <c r="AY2" i="1"/>
  <c r="AU11" i="1"/>
  <c r="AV13" i="1"/>
  <c r="AY13" i="1"/>
  <c r="AY15" i="1" l="1"/>
  <c r="AV15" i="1"/>
  <c r="AY10" i="1"/>
  <c r="AV7" i="1"/>
  <c r="AU12" i="1"/>
  <c r="AY11" i="1"/>
  <c r="AV11" i="1"/>
  <c r="AY4" i="1"/>
  <c r="AV4" i="1"/>
  <c r="AY16" i="1"/>
  <c r="AV16" i="1"/>
  <c r="AV5" i="1"/>
  <c r="AY5" i="1"/>
  <c r="AY3" i="1"/>
  <c r="AV3" i="1"/>
  <c r="AV14" i="1"/>
  <c r="AY14" i="1"/>
  <c r="AY12" i="1" l="1"/>
  <c r="AV1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Z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D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L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N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P1" authorId="0" shapeId="0">
      <text>
        <r>
          <rPr>
            <sz val="11"/>
            <rFont val="Calibri"/>
            <family val="2"/>
          </rPr>
          <t>[FOB Cost]*[AVN %]</t>
        </r>
      </text>
    </comment>
    <comment ref="AS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T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AZ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<sst xmlns="http://schemas.openxmlformats.org/spreadsheetml/2006/main" count="232" uniqueCount="89">
  <si>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</si>
  <si>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</si>
  <si>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</si>
  <si>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</si>
  <si>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</si>
  <si>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</si>
  <si>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</si>
  <si>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</si>
  <si>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</si>
  <si>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</si>
  <si>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</si>
  <si>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</si>
  <si>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</si>
  <si>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</si>
  <si>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</si>
  <si>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</si>
  <si>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</si>
  <si>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</si>
  <si>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</si>
  <si>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</si>
  <si>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</si>
  <si>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</si>
  <si>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</si>
  <si>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</si>
  <si>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</si>
  <si>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</si>
  <si>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</si>
  <si>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</si>
  <si>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</si>
  <si>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</si>
  <si>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</si>
  <si>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</si>
  <si>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</si>
  <si>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</si>
  <si>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</si>
  <si>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</si>
  <si>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</si>
  <si>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</si>
  <si>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</si>
  <si>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</si>
  <si>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</si>
  <si>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</si>
  <si>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</si>
  <si>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</si>
  <si>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</si>
  <si>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</si>
  <si>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</si>
  <si>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</si>
  <si>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</si>
  <si>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</si>
  <si>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</si>
  <si>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</si>
  <si>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</si>
  <si>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</si>
  <si>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</si>
  <si>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 xml:space="preserve">Serta Brand 6 piece 310TC 100% Cotton Sateen Sheet Set </t>
    <phoneticPr fontId="8" type="noConversion"/>
  </si>
  <si>
    <t xml:space="preserve">310TC Sateen Sheet Set </t>
    <phoneticPr fontId="8" type="noConversion"/>
  </si>
  <si>
    <t>100% cotton</t>
    <phoneticPr fontId="8" type="noConversion"/>
  </si>
  <si>
    <t>Queen:90"x102"/20"x30"(4)/60"x80"+16"</t>
  </si>
  <si>
    <t>Bright White</t>
    <phoneticPr fontId="8" type="noConversion"/>
  </si>
  <si>
    <t>Set</t>
  </si>
  <si>
    <t>Normal</t>
  </si>
  <si>
    <t>6302.31.9020</t>
  </si>
  <si>
    <t>King:108"x102"/20"x40"(4)/78"x80"+16"</t>
  </si>
  <si>
    <t>Cal King:108"x102"/20"x40"(4)/72"x84"+16"</t>
  </si>
  <si>
    <t>PILLOWCASE</t>
  </si>
  <si>
    <t>SPC: 20x30"(2)</t>
  </si>
  <si>
    <t>6302.31.9010</t>
  </si>
  <si>
    <t>KPC: 20x40"(2)</t>
  </si>
  <si>
    <t>Antartica</t>
    <phoneticPr fontId="8" type="noConversion"/>
  </si>
  <si>
    <t>Antartica</t>
    <phoneticPr fontId="8" type="noConversion"/>
  </si>
  <si>
    <t>Soft Pink # 12 1209</t>
    <phoneticPr fontId="8" type="noConversion"/>
  </si>
  <si>
    <t xml:space="preserve">Serta Brand 6 piece 310TC 100% Cotton Sateen Sheet Set </t>
    <phoneticPr fontId="8" type="noConversion"/>
  </si>
  <si>
    <t xml:space="preserve">310TC Sateen Sheet Set </t>
    <phoneticPr fontId="8" type="noConversion"/>
  </si>
  <si>
    <t>SH20-0347</t>
  </si>
  <si>
    <t>SH20-0348</t>
  </si>
  <si>
    <t>SH20-0349</t>
  </si>
  <si>
    <t>SH21-0350</t>
  </si>
  <si>
    <t>SH21-0351</t>
  </si>
  <si>
    <t>SH20-0352</t>
  </si>
  <si>
    <t>SH20-0353</t>
  </si>
  <si>
    <t>SH20-0354</t>
  </si>
  <si>
    <t>SH21-0355</t>
  </si>
  <si>
    <t>SH21-0356</t>
  </si>
  <si>
    <t>SH20-0357</t>
  </si>
  <si>
    <t>SH20-0358</t>
  </si>
  <si>
    <t>SH20-0359</t>
  </si>
  <si>
    <t>SH21-0360</t>
  </si>
  <si>
    <t>SH21-0361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</si>
</sst>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&quot;$&quot;#,##0.00"/>
    <numFmt numFmtId="177" formatCode="0.0"/>
    <numFmt numFmtId="178" formatCode="&quot;$&quot;#,##0.000"/>
    <numFmt numFmtId="179" formatCode="&quot;$&quot;#,##0.0000"/>
    <numFmt numFmtId="180" formatCode="[$$-409]#,##0.00;\-[$$-409]#,##0.00"/>
    <numFmt numFmtId="181" formatCode="0.000000"/>
    <numFmt numFmtId="182" formatCode="0.0%"/>
    <numFmt numFmtId="183" formatCode="&quot;$&quot;#,##0.00000"/>
    <numFmt numFmtId="184" formatCode="[$-409]dd/mmm/yy;@"/>
  </numFmts>
  <fonts count="9" x14ac:knownFonts="1"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9" fontId="1" fillId="0" borderId="0" applyFont="0" applyFill="0" applyBorder="0" applyAlignment="0" applyProtection="0"/>
    <xf numFmtId="184" fontId="1" fillId="0" borderId="0"/>
  </cellStyleXfs>
  <cellXfs count="52">
    <xf numFmtId="0" fontId="0" fillId="0" borderId="0" xfId="0">
      <alignment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2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8" fontId="6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179" fontId="6" fillId="0" borderId="2" xfId="2" applyNumberFormat="1" applyFont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80" fontId="1" fillId="0" borderId="2" xfId="1" applyNumberFormat="1" applyBorder="1"/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81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2" fontId="1" fillId="0" borderId="2" xfId="1" applyNumberFormat="1" applyBorder="1"/>
    <xf numFmtId="183" fontId="1" fillId="8" borderId="2" xfId="1" applyNumberFormat="1" applyFill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3" applyNumberFormat="1" applyFont="1" applyFill="1" applyBorder="1" applyAlignment="1"/>
    <xf numFmtId="0" fontId="1" fillId="0" borderId="0" xfId="1"/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4" fontId="5" fillId="0" borderId="2" xfId="4" applyNumberFormat="1" applyFont="1" applyFill="1" applyBorder="1"/>
  </cellXfs>
  <cellStyles count="5">
    <cellStyle name="Normal 2" xfId="1"/>
    <cellStyle name="Normal 2 18 2" xfId="2"/>
    <cellStyle name="Percent 2" xfId="3"/>
    <cellStyle name="常规" xfId="0" builtinId="0"/>
    <cellStyle name="常规 4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ujie/AppData/Local/Microsoft/Windows/INetCache/Content.Outlook/YP6JDHFP/TJX%20Serta%20310TC%20Cotton%20Sheets%20Quote%2007-17-2025%20PO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TJX POE"/>
      <sheetName val="Internal Commitment"/>
      <sheetName val="IND 5th feb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16"/>
  <sheetViews>
    <sheetView tabSelected="1" zoomScale="99" zoomScaleNormal="99" workbookViewId="0">
      <selection activeCell="L27" sqref="L27"/>
    </sheetView>
  </sheetViews>
  <sheetFormatPr defaultColWidth="8" defaultRowHeight="15" x14ac:dyDescent="0.25"/>
  <cols>
    <col min="1" max="1" width="8.875" style="1" customWidth="1"/>
    <col min="2" max="2" width="6.25" style="2" customWidth="1"/>
    <col min="3" max="4" width="7.375" style="2" customWidth="1"/>
    <col min="5" max="5" width="6.875" style="2" customWidth="1"/>
    <col min="6" max="6" width="9.25" style="2" customWidth="1"/>
    <col min="7" max="7" width="13.625" style="2" customWidth="1"/>
    <col min="8" max="8" width="8" style="2" customWidth="1"/>
    <col min="9" max="9" width="42.5" style="2" customWidth="1"/>
    <col min="10" max="10" width="20.5" style="2" customWidth="1"/>
    <col min="11" max="11" width="9.75" style="2" customWidth="1"/>
    <col min="12" max="12" width="34.25" style="2" customWidth="1"/>
    <col min="13" max="13" width="15.75" style="2" customWidth="1"/>
    <col min="14" max="14" width="6" style="2" customWidth="1"/>
    <col min="15" max="17" width="7.75" style="2" customWidth="1"/>
    <col min="18" max="18" width="7.75" style="3" customWidth="1"/>
    <col min="19" max="19" width="7.5" style="3" customWidth="1"/>
    <col min="20" max="20" width="8.25" style="2" customWidth="1"/>
    <col min="21" max="21" width="7.125" style="48" customWidth="1"/>
    <col min="22" max="22" width="7.625" style="48" customWidth="1"/>
    <col min="23" max="23" width="6.25" style="48" customWidth="1"/>
    <col min="24" max="24" width="7.875" style="49" customWidth="1"/>
    <col min="25" max="25" width="5.5" style="50" customWidth="1"/>
    <col min="26" max="26" width="10" style="49" customWidth="1"/>
    <col min="27" max="27" width="8.75" style="49" customWidth="1"/>
    <col min="28" max="28" width="8.625" style="50" customWidth="1"/>
    <col min="29" max="29" width="6.875" style="2" customWidth="1"/>
    <col min="30" max="30" width="7.875" style="3" customWidth="1"/>
    <col min="31" max="31" width="12.375" style="2" customWidth="1"/>
    <col min="32" max="32" width="7.375" style="4" customWidth="1"/>
    <col min="33" max="33" width="9.375" style="3" customWidth="1"/>
    <col min="34" max="34" width="9.875" style="5" customWidth="1"/>
    <col min="35" max="35" width="6.875" style="4" customWidth="1"/>
    <col min="36" max="36" width="7.25" style="3" customWidth="1"/>
    <col min="37" max="37" width="10.125" style="4" customWidth="1"/>
    <col min="38" max="38" width="9.5" style="3" customWidth="1"/>
    <col min="39" max="39" width="7.125" style="4" customWidth="1"/>
    <col min="40" max="40" width="8" style="3" customWidth="1"/>
    <col min="41" max="41" width="7.125" style="4" customWidth="1"/>
    <col min="42" max="43" width="8.125" style="3" customWidth="1"/>
    <col min="44" max="44" width="7.125" style="4" customWidth="1"/>
    <col min="45" max="45" width="8.125" style="3" customWidth="1"/>
    <col min="46" max="46" width="13.875" style="3" customWidth="1"/>
    <col min="47" max="47" width="9.75" style="3" customWidth="1"/>
    <col min="48" max="48" width="6.75" style="3" customWidth="1"/>
    <col min="49" max="49" width="10.625" style="3" customWidth="1"/>
    <col min="50" max="50" width="8" style="2"/>
    <col min="51" max="51" width="13" style="6" customWidth="1"/>
    <col min="52" max="52" width="13.125" style="3" customWidth="1"/>
    <col min="53" max="16384" width="8" style="2"/>
  </cols>
  <sheetData>
    <row r="1" spans="1:52" ht="68.099999999999994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11" t="s">
        <v>16</v>
      </c>
      <c r="R1" s="12" t="s">
        <v>17</v>
      </c>
      <c r="S1" s="13" t="s">
        <v>18</v>
      </c>
      <c r="T1" s="14" t="s">
        <v>19</v>
      </c>
      <c r="U1" s="15" t="s">
        <v>20</v>
      </c>
      <c r="V1" s="15" t="s">
        <v>21</v>
      </c>
      <c r="W1" s="15" t="s">
        <v>22</v>
      </c>
      <c r="X1" s="16" t="s">
        <v>23</v>
      </c>
      <c r="Y1" s="17" t="s">
        <v>24</v>
      </c>
      <c r="Z1" s="18" t="s">
        <v>25</v>
      </c>
      <c r="AA1" s="19" t="s">
        <v>26</v>
      </c>
      <c r="AB1" s="20" t="s">
        <v>27</v>
      </c>
      <c r="AC1" s="7" t="s">
        <v>28</v>
      </c>
      <c r="AD1" s="21" t="s">
        <v>29</v>
      </c>
      <c r="AE1" s="7" t="s">
        <v>30</v>
      </c>
      <c r="AF1" s="22" t="s">
        <v>31</v>
      </c>
      <c r="AG1" s="23" t="s">
        <v>32</v>
      </c>
      <c r="AH1" s="24" t="s">
        <v>33</v>
      </c>
      <c r="AI1" s="22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5" t="s">
        <v>42</v>
      </c>
      <c r="AR1" s="22" t="s">
        <v>43</v>
      </c>
      <c r="AS1" s="21" t="s">
        <v>44</v>
      </c>
      <c r="AT1" s="21" t="s">
        <v>45</v>
      </c>
      <c r="AU1" s="26" t="s">
        <v>46</v>
      </c>
      <c r="AV1" s="27" t="s">
        <v>47</v>
      </c>
      <c r="AW1" s="28" t="s">
        <v>48</v>
      </c>
      <c r="AX1" s="7" t="s">
        <v>49</v>
      </c>
      <c r="AY1" s="29" t="s">
        <v>50</v>
      </c>
      <c r="AZ1" s="21" t="s">
        <v>51</v>
      </c>
    </row>
    <row r="2" spans="1:52" s="47" customFormat="1" x14ac:dyDescent="0.25">
      <c r="A2" s="30">
        <v>1</v>
      </c>
      <c r="B2" s="31"/>
      <c r="C2" s="31"/>
      <c r="D2" s="31"/>
      <c r="E2" s="31" t="s">
        <v>52</v>
      </c>
      <c r="F2" s="31" t="s">
        <v>53</v>
      </c>
      <c r="G2" s="31" t="s">
        <v>54</v>
      </c>
      <c r="H2" s="32"/>
      <c r="I2" s="31" t="s">
        <v>55</v>
      </c>
      <c r="J2" s="31" t="s">
        <v>56</v>
      </c>
      <c r="K2" s="30" t="s">
        <v>57</v>
      </c>
      <c r="L2" s="31" t="s">
        <v>58</v>
      </c>
      <c r="M2" s="31" t="s">
        <v>59</v>
      </c>
      <c r="N2" s="51" t="s">
        <v>74</v>
      </c>
      <c r="O2" s="31"/>
      <c r="P2" s="31"/>
      <c r="Q2" s="31" t="s">
        <v>60</v>
      </c>
      <c r="R2" s="33"/>
      <c r="S2" s="34">
        <v>14.2</v>
      </c>
      <c r="T2" s="31" t="s">
        <v>61</v>
      </c>
      <c r="U2" s="35">
        <v>40</v>
      </c>
      <c r="V2" s="35">
        <v>30</v>
      </c>
      <c r="W2" s="35">
        <v>14</v>
      </c>
      <c r="X2" s="36"/>
      <c r="Y2" s="37">
        <v>2</v>
      </c>
      <c r="Z2" s="38">
        <f>IF(U2="","",U2*V2*W2/1000000)</f>
        <v>1.6799999999999999E-2</v>
      </c>
      <c r="AA2" s="36">
        <v>56</v>
      </c>
      <c r="AB2" s="39">
        <f>IF(Y2="","",AA2/Z2*Y2)</f>
        <v>6666.666666666667</v>
      </c>
      <c r="AC2" s="40">
        <v>3500</v>
      </c>
      <c r="AD2" s="41">
        <f>IF(ISERROR(AC2/AB2),"",AC2/AB2)</f>
        <v>0.52500000000000002</v>
      </c>
      <c r="AE2" s="31" t="s">
        <v>62</v>
      </c>
      <c r="AF2" s="42">
        <v>0.16700000000000001</v>
      </c>
      <c r="AG2" s="43">
        <f>IF(ISERROR(S2*AF2),"",S2*AF2)</f>
        <v>2.3714</v>
      </c>
      <c r="AH2" s="41">
        <f>IF(ISERROR(S2+AD2+AG2),"",S2+AD2+AG2)</f>
        <v>17.096399999999999</v>
      </c>
      <c r="AI2" s="44">
        <v>0</v>
      </c>
      <c r="AJ2" s="41">
        <f t="shared" ref="AJ2:AJ16" si="0">IF(ISERROR(AW2*AI2),"",AW2*AI2)</f>
        <v>0</v>
      </c>
      <c r="AK2" s="44">
        <v>0</v>
      </c>
      <c r="AL2" s="41">
        <f t="shared" ref="AL2:AL16" si="1">IF(ISERROR(AW2*AK2),"",AW2*AK2)</f>
        <v>0</v>
      </c>
      <c r="AM2" s="44">
        <v>5.5E-2</v>
      </c>
      <c r="AN2" s="41">
        <f>IF(ISERROR(AW2*AM2),"",AW2*AM2)</f>
        <v>1.1000000000000001</v>
      </c>
      <c r="AO2" s="44">
        <v>0</v>
      </c>
      <c r="AP2" s="41">
        <f>IF(ISERROR(S2*AO2),"",S2*AO2)</f>
        <v>0</v>
      </c>
      <c r="AQ2" s="45">
        <v>0</v>
      </c>
      <c r="AR2" s="44">
        <v>0</v>
      </c>
      <c r="AS2" s="41">
        <f>IF(ISERROR(AW2*AR2),"",AW2*AR2)</f>
        <v>0</v>
      </c>
      <c r="AT2" s="43">
        <f>IF(ISERROR(AJ2+AL2+AN2+AP2+AS2),"",AJ2+AL2+AN2+AP2+AS2)</f>
        <v>1.1000000000000001</v>
      </c>
      <c r="AU2" s="41">
        <f t="shared" ref="AU2:AU16" si="2">IF(ISERROR(AH2+AT2),"",AH2+AT2)</f>
        <v>18.196400000000001</v>
      </c>
      <c r="AV2" s="46">
        <f t="shared" ref="AV2:AV16" si="3">IF(ISERROR((AW2-AU2)/AW2),"",(AW2-AU2)/AW2)</f>
        <v>9.0179999999999969E-2</v>
      </c>
      <c r="AW2" s="45">
        <v>20</v>
      </c>
      <c r="AX2" s="37">
        <v>1600</v>
      </c>
      <c r="AY2" s="41">
        <f>IF(ISERROR(AU2*AX2),"",AU2*AX2)</f>
        <v>29114.240000000002</v>
      </c>
      <c r="AZ2" s="41">
        <f>IF(ISERROR(AW2*AX2),"",AW2*AX2)</f>
        <v>32000</v>
      </c>
    </row>
    <row r="3" spans="1:52" s="47" customFormat="1" x14ac:dyDescent="0.25">
      <c r="A3" s="30">
        <v>2</v>
      </c>
      <c r="B3" s="31"/>
      <c r="C3" s="31"/>
      <c r="D3" s="31"/>
      <c r="E3" s="31" t="s">
        <v>52</v>
      </c>
      <c r="F3" s="31" t="s">
        <v>53</v>
      </c>
      <c r="G3" s="31" t="s">
        <v>54</v>
      </c>
      <c r="H3" s="32"/>
      <c r="I3" s="31" t="s">
        <v>55</v>
      </c>
      <c r="J3" s="31" t="s">
        <v>56</v>
      </c>
      <c r="K3" s="30" t="s">
        <v>57</v>
      </c>
      <c r="L3" s="31" t="s">
        <v>63</v>
      </c>
      <c r="M3" s="31" t="s">
        <v>59</v>
      </c>
      <c r="N3" s="51" t="s">
        <v>75</v>
      </c>
      <c r="O3" s="31"/>
      <c r="P3" s="31"/>
      <c r="Q3" s="31" t="s">
        <v>60</v>
      </c>
      <c r="R3" s="33"/>
      <c r="S3" s="34">
        <v>16.89</v>
      </c>
      <c r="T3" s="31" t="s">
        <v>61</v>
      </c>
      <c r="U3" s="35">
        <v>40</v>
      </c>
      <c r="V3" s="35">
        <v>30</v>
      </c>
      <c r="W3" s="35">
        <v>17</v>
      </c>
      <c r="X3" s="36"/>
      <c r="Y3" s="37">
        <v>2</v>
      </c>
      <c r="Z3" s="38">
        <f t="shared" ref="Z3:Z16" si="4">IF(U3="","",U3*V3*W3/1000000)</f>
        <v>2.0400000000000001E-2</v>
      </c>
      <c r="AA3" s="36">
        <v>56</v>
      </c>
      <c r="AB3" s="39">
        <f t="shared" ref="AB3:AB16" si="5">IF(Y3="","",AA3/Z3*Y3)</f>
        <v>5490.1960784313724</v>
      </c>
      <c r="AC3" s="40">
        <v>3500</v>
      </c>
      <c r="AD3" s="41">
        <f t="shared" ref="AD3:AD16" si="6">IF(ISERROR(AC3/AB3),"",AC3/AB3)</f>
        <v>0.63750000000000007</v>
      </c>
      <c r="AE3" s="31" t="s">
        <v>62</v>
      </c>
      <c r="AF3" s="42">
        <v>0.16700000000000001</v>
      </c>
      <c r="AG3" s="43">
        <f t="shared" ref="AG3:AG16" si="7">IF(ISERROR(S3*AF3),"",S3*AF3)</f>
        <v>2.8206300000000004</v>
      </c>
      <c r="AH3" s="41">
        <f t="shared" ref="AH3:AH16" si="8">IF(ISERROR(S3+AD3+AG3),"",S3+AD3+AG3)</f>
        <v>20.348130000000001</v>
      </c>
      <c r="AI3" s="44">
        <v>0</v>
      </c>
      <c r="AJ3" s="41">
        <f t="shared" si="0"/>
        <v>0</v>
      </c>
      <c r="AK3" s="44">
        <v>0</v>
      </c>
      <c r="AL3" s="41">
        <f t="shared" si="1"/>
        <v>0</v>
      </c>
      <c r="AM3" s="44">
        <v>5.5E-2</v>
      </c>
      <c r="AN3" s="41">
        <f t="shared" ref="AN3:AN16" si="9">IF(ISERROR(AW3*AM3),"",AW3*AM3)</f>
        <v>1.32</v>
      </c>
      <c r="AO3" s="44">
        <v>0</v>
      </c>
      <c r="AP3" s="41">
        <f t="shared" ref="AP3:AP16" si="10">IF(ISERROR(S3*AO3),"",S3*AO3)</f>
        <v>0</v>
      </c>
      <c r="AQ3" s="45">
        <v>0</v>
      </c>
      <c r="AR3" s="44">
        <v>0</v>
      </c>
      <c r="AS3" s="41">
        <f t="shared" ref="AS3:AS16" si="11">IF(ISERROR(AW3*AR3),"",AW3*AR3)</f>
        <v>0</v>
      </c>
      <c r="AT3" s="43">
        <f t="shared" ref="AT3:AT16" si="12">IF(ISERROR(AJ3+AL3+AN3+AP3+AS3),"",AJ3+AL3+AN3+AP3+AS3)</f>
        <v>1.32</v>
      </c>
      <c r="AU3" s="41">
        <f t="shared" si="2"/>
        <v>21.668130000000001</v>
      </c>
      <c r="AV3" s="46">
        <f t="shared" si="3"/>
        <v>9.7161249999999935E-2</v>
      </c>
      <c r="AW3" s="45">
        <v>24</v>
      </c>
      <c r="AX3" s="37">
        <v>1600</v>
      </c>
      <c r="AY3" s="41">
        <f t="shared" ref="AY3:AY16" si="13">IF(ISERROR(AU3*AX3),"",AU3*AX3)</f>
        <v>34669.008000000002</v>
      </c>
      <c r="AZ3" s="41">
        <f t="shared" ref="AZ3:AZ16" si="14">IF(ISERROR(AW3*AX3),"",AW3*AX3)</f>
        <v>38400</v>
      </c>
    </row>
    <row r="4" spans="1:52" s="47" customFormat="1" x14ac:dyDescent="0.25">
      <c r="A4" s="30">
        <v>3</v>
      </c>
      <c r="B4" s="31"/>
      <c r="C4" s="31"/>
      <c r="D4" s="31"/>
      <c r="E4" s="31" t="s">
        <v>52</v>
      </c>
      <c r="F4" s="31" t="s">
        <v>53</v>
      </c>
      <c r="G4" s="31" t="s">
        <v>54</v>
      </c>
      <c r="H4" s="32"/>
      <c r="I4" s="31" t="s">
        <v>55</v>
      </c>
      <c r="J4" s="31" t="s">
        <v>56</v>
      </c>
      <c r="K4" s="30" t="s">
        <v>57</v>
      </c>
      <c r="L4" s="31" t="s">
        <v>64</v>
      </c>
      <c r="M4" s="31" t="s">
        <v>59</v>
      </c>
      <c r="N4" s="51" t="s">
        <v>76</v>
      </c>
      <c r="O4" s="31"/>
      <c r="P4" s="31"/>
      <c r="Q4" s="31" t="s">
        <v>60</v>
      </c>
      <c r="R4" s="33"/>
      <c r="S4" s="34">
        <v>17.2</v>
      </c>
      <c r="T4" s="31" t="s">
        <v>61</v>
      </c>
      <c r="U4" s="35">
        <v>40</v>
      </c>
      <c r="V4" s="35">
        <v>30</v>
      </c>
      <c r="W4" s="35">
        <v>17</v>
      </c>
      <c r="X4" s="36"/>
      <c r="Y4" s="37">
        <v>2</v>
      </c>
      <c r="Z4" s="38">
        <f t="shared" si="4"/>
        <v>2.0400000000000001E-2</v>
      </c>
      <c r="AA4" s="36">
        <v>56</v>
      </c>
      <c r="AB4" s="39">
        <f t="shared" si="5"/>
        <v>5490.1960784313724</v>
      </c>
      <c r="AC4" s="40">
        <v>3500</v>
      </c>
      <c r="AD4" s="41">
        <f t="shared" si="6"/>
        <v>0.63750000000000007</v>
      </c>
      <c r="AE4" s="31" t="s">
        <v>62</v>
      </c>
      <c r="AF4" s="42">
        <v>0.16700000000000001</v>
      </c>
      <c r="AG4" s="43">
        <f t="shared" si="7"/>
        <v>2.8723999999999998</v>
      </c>
      <c r="AH4" s="41">
        <f t="shared" si="8"/>
        <v>20.709899999999998</v>
      </c>
      <c r="AI4" s="44">
        <v>0</v>
      </c>
      <c r="AJ4" s="41">
        <f t="shared" si="0"/>
        <v>0</v>
      </c>
      <c r="AK4" s="44">
        <v>0</v>
      </c>
      <c r="AL4" s="41">
        <f t="shared" si="1"/>
        <v>0</v>
      </c>
      <c r="AM4" s="44">
        <v>5.5E-2</v>
      </c>
      <c r="AN4" s="41">
        <f t="shared" si="9"/>
        <v>1.32</v>
      </c>
      <c r="AO4" s="44">
        <v>0</v>
      </c>
      <c r="AP4" s="41">
        <f t="shared" si="10"/>
        <v>0</v>
      </c>
      <c r="AQ4" s="45">
        <v>0</v>
      </c>
      <c r="AR4" s="44">
        <v>0</v>
      </c>
      <c r="AS4" s="41">
        <f t="shared" si="11"/>
        <v>0</v>
      </c>
      <c r="AT4" s="43">
        <f t="shared" si="12"/>
        <v>1.32</v>
      </c>
      <c r="AU4" s="41">
        <f t="shared" si="2"/>
        <v>22.029899999999998</v>
      </c>
      <c r="AV4" s="46">
        <f t="shared" si="3"/>
        <v>8.2087500000000091E-2</v>
      </c>
      <c r="AW4" s="45">
        <v>24</v>
      </c>
      <c r="AX4" s="37">
        <v>0</v>
      </c>
      <c r="AY4" s="41">
        <f t="shared" si="13"/>
        <v>0</v>
      </c>
      <c r="AZ4" s="41">
        <f t="shared" si="14"/>
        <v>0</v>
      </c>
    </row>
    <row r="5" spans="1:52" s="47" customFormat="1" x14ac:dyDescent="0.25">
      <c r="A5" s="30">
        <v>4</v>
      </c>
      <c r="B5" s="31"/>
      <c r="C5" s="31"/>
      <c r="D5" s="31"/>
      <c r="E5" s="31" t="s">
        <v>52</v>
      </c>
      <c r="F5" s="31" t="s">
        <v>53</v>
      </c>
      <c r="G5" s="31" t="s">
        <v>65</v>
      </c>
      <c r="H5" s="32"/>
      <c r="I5" s="31" t="s">
        <v>55</v>
      </c>
      <c r="J5" s="31" t="s">
        <v>56</v>
      </c>
      <c r="K5" s="30" t="s">
        <v>57</v>
      </c>
      <c r="L5" s="31" t="s">
        <v>66</v>
      </c>
      <c r="M5" s="31" t="s">
        <v>59</v>
      </c>
      <c r="N5" s="51" t="s">
        <v>77</v>
      </c>
      <c r="O5" s="31"/>
      <c r="P5" s="31"/>
      <c r="Q5" s="31" t="s">
        <v>60</v>
      </c>
      <c r="R5" s="33"/>
      <c r="S5" s="34">
        <v>2.62</v>
      </c>
      <c r="T5" s="31" t="s">
        <v>61</v>
      </c>
      <c r="U5" s="35">
        <v>26</v>
      </c>
      <c r="V5" s="35">
        <v>16</v>
      </c>
      <c r="W5" s="35">
        <v>14</v>
      </c>
      <c r="X5" s="36"/>
      <c r="Y5" s="37">
        <v>4</v>
      </c>
      <c r="Z5" s="38">
        <f t="shared" si="4"/>
        <v>5.8240000000000002E-3</v>
      </c>
      <c r="AA5" s="36">
        <v>56</v>
      </c>
      <c r="AB5" s="39">
        <f t="shared" si="5"/>
        <v>38461.538461538461</v>
      </c>
      <c r="AC5" s="40">
        <v>3500</v>
      </c>
      <c r="AD5" s="41">
        <f t="shared" si="6"/>
        <v>9.0999999999999998E-2</v>
      </c>
      <c r="AE5" s="31" t="s">
        <v>67</v>
      </c>
      <c r="AF5" s="42">
        <v>0.16700000000000001</v>
      </c>
      <c r="AG5" s="43">
        <f t="shared" si="7"/>
        <v>0.43754000000000004</v>
      </c>
      <c r="AH5" s="41">
        <f t="shared" si="8"/>
        <v>3.1485400000000006</v>
      </c>
      <c r="AI5" s="44">
        <v>0</v>
      </c>
      <c r="AJ5" s="41">
        <f t="shared" si="0"/>
        <v>0</v>
      </c>
      <c r="AK5" s="44">
        <v>0</v>
      </c>
      <c r="AL5" s="41">
        <f t="shared" si="1"/>
        <v>0</v>
      </c>
      <c r="AM5" s="44">
        <v>5.5E-2</v>
      </c>
      <c r="AN5" s="41">
        <f t="shared" si="9"/>
        <v>0.21174999999999999</v>
      </c>
      <c r="AO5" s="44">
        <v>0</v>
      </c>
      <c r="AP5" s="41">
        <f t="shared" si="10"/>
        <v>0</v>
      </c>
      <c r="AQ5" s="45">
        <v>0</v>
      </c>
      <c r="AR5" s="44">
        <v>0</v>
      </c>
      <c r="AS5" s="41">
        <f t="shared" si="11"/>
        <v>0</v>
      </c>
      <c r="AT5" s="43">
        <f t="shared" si="12"/>
        <v>0.21174999999999999</v>
      </c>
      <c r="AU5" s="41">
        <f t="shared" si="2"/>
        <v>3.3602900000000004</v>
      </c>
      <c r="AV5" s="46">
        <f t="shared" si="3"/>
        <v>0.1271974025974025</v>
      </c>
      <c r="AW5" s="45">
        <v>3.85</v>
      </c>
      <c r="AX5" s="37">
        <v>1500</v>
      </c>
      <c r="AY5" s="41">
        <f t="shared" si="13"/>
        <v>5040.4350000000004</v>
      </c>
      <c r="AZ5" s="41">
        <f t="shared" si="14"/>
        <v>5775</v>
      </c>
    </row>
    <row r="6" spans="1:52" s="47" customFormat="1" x14ac:dyDescent="0.25">
      <c r="A6" s="30">
        <v>5</v>
      </c>
      <c r="B6" s="31"/>
      <c r="C6" s="31"/>
      <c r="D6" s="31"/>
      <c r="E6" s="31" t="s">
        <v>52</v>
      </c>
      <c r="F6" s="31" t="s">
        <v>53</v>
      </c>
      <c r="G6" s="31" t="s">
        <v>65</v>
      </c>
      <c r="H6" s="32"/>
      <c r="I6" s="31" t="s">
        <v>55</v>
      </c>
      <c r="J6" s="31" t="s">
        <v>56</v>
      </c>
      <c r="K6" s="30" t="s">
        <v>57</v>
      </c>
      <c r="L6" s="31" t="s">
        <v>68</v>
      </c>
      <c r="M6" s="31" t="s">
        <v>59</v>
      </c>
      <c r="N6" s="51" t="s">
        <v>78</v>
      </c>
      <c r="O6" s="31"/>
      <c r="P6" s="31"/>
      <c r="Q6" s="31" t="s">
        <v>60</v>
      </c>
      <c r="R6" s="33"/>
      <c r="S6" s="34">
        <v>3.05</v>
      </c>
      <c r="T6" s="31" t="s">
        <v>61</v>
      </c>
      <c r="U6" s="35">
        <v>26</v>
      </c>
      <c r="V6" s="35">
        <v>16</v>
      </c>
      <c r="W6" s="35">
        <v>16</v>
      </c>
      <c r="X6" s="36"/>
      <c r="Y6" s="37">
        <v>4</v>
      </c>
      <c r="Z6" s="38">
        <f t="shared" si="4"/>
        <v>6.6559999999999996E-3</v>
      </c>
      <c r="AA6" s="36">
        <v>56</v>
      </c>
      <c r="AB6" s="39">
        <f t="shared" si="5"/>
        <v>33653.846153846156</v>
      </c>
      <c r="AC6" s="40">
        <v>3500</v>
      </c>
      <c r="AD6" s="41">
        <f t="shared" si="6"/>
        <v>0.104</v>
      </c>
      <c r="AE6" s="31" t="s">
        <v>67</v>
      </c>
      <c r="AF6" s="42">
        <v>0.16700000000000001</v>
      </c>
      <c r="AG6" s="43">
        <f t="shared" si="7"/>
        <v>0.50934999999999997</v>
      </c>
      <c r="AH6" s="41">
        <f t="shared" si="8"/>
        <v>3.6633499999999999</v>
      </c>
      <c r="AI6" s="44">
        <v>0</v>
      </c>
      <c r="AJ6" s="41">
        <f t="shared" si="0"/>
        <v>0</v>
      </c>
      <c r="AK6" s="44">
        <v>0</v>
      </c>
      <c r="AL6" s="41">
        <f t="shared" si="1"/>
        <v>0</v>
      </c>
      <c r="AM6" s="44">
        <v>5.5E-2</v>
      </c>
      <c r="AN6" s="41">
        <f t="shared" si="9"/>
        <v>0.23924999999999999</v>
      </c>
      <c r="AO6" s="44">
        <v>0</v>
      </c>
      <c r="AP6" s="41">
        <f t="shared" si="10"/>
        <v>0</v>
      </c>
      <c r="AQ6" s="45">
        <v>0</v>
      </c>
      <c r="AR6" s="44">
        <v>0</v>
      </c>
      <c r="AS6" s="41">
        <f t="shared" si="11"/>
        <v>0</v>
      </c>
      <c r="AT6" s="43">
        <f t="shared" si="12"/>
        <v>0.23924999999999999</v>
      </c>
      <c r="AU6" s="41">
        <f t="shared" si="2"/>
        <v>3.9026000000000001</v>
      </c>
      <c r="AV6" s="46">
        <f t="shared" si="3"/>
        <v>0.10285057471264358</v>
      </c>
      <c r="AW6" s="45">
        <v>4.3499999999999996</v>
      </c>
      <c r="AX6" s="37">
        <v>1500</v>
      </c>
      <c r="AY6" s="41">
        <f t="shared" si="13"/>
        <v>5853.9000000000005</v>
      </c>
      <c r="AZ6" s="41">
        <f t="shared" si="14"/>
        <v>6524.9999999999991</v>
      </c>
    </row>
    <row r="7" spans="1:52" s="47" customFormat="1" x14ac:dyDescent="0.25">
      <c r="A7" s="30">
        <v>6</v>
      </c>
      <c r="B7" s="31"/>
      <c r="C7" s="31"/>
      <c r="D7" s="31"/>
      <c r="E7" s="31" t="s">
        <v>52</v>
      </c>
      <c r="F7" s="31" t="s">
        <v>53</v>
      </c>
      <c r="G7" s="31" t="s">
        <v>54</v>
      </c>
      <c r="H7" s="32"/>
      <c r="I7" s="31" t="s">
        <v>55</v>
      </c>
      <c r="J7" s="31" t="s">
        <v>56</v>
      </c>
      <c r="K7" s="30" t="s">
        <v>57</v>
      </c>
      <c r="L7" s="31" t="s">
        <v>58</v>
      </c>
      <c r="M7" s="31" t="s">
        <v>69</v>
      </c>
      <c r="N7" s="51" t="s">
        <v>79</v>
      </c>
      <c r="O7" s="31"/>
      <c r="P7" s="31"/>
      <c r="Q7" s="31" t="s">
        <v>60</v>
      </c>
      <c r="R7" s="33"/>
      <c r="S7" s="34">
        <v>14.2</v>
      </c>
      <c r="T7" s="31" t="s">
        <v>61</v>
      </c>
      <c r="U7" s="35">
        <v>40</v>
      </c>
      <c r="V7" s="35">
        <v>30</v>
      </c>
      <c r="W7" s="35">
        <v>14</v>
      </c>
      <c r="X7" s="36"/>
      <c r="Y7" s="37">
        <v>2</v>
      </c>
      <c r="Z7" s="38">
        <f t="shared" si="4"/>
        <v>1.6799999999999999E-2</v>
      </c>
      <c r="AA7" s="36">
        <v>56</v>
      </c>
      <c r="AB7" s="39">
        <f t="shared" si="5"/>
        <v>6666.666666666667</v>
      </c>
      <c r="AC7" s="40">
        <v>3500</v>
      </c>
      <c r="AD7" s="41">
        <f t="shared" si="6"/>
        <v>0.52500000000000002</v>
      </c>
      <c r="AE7" s="31" t="s">
        <v>62</v>
      </c>
      <c r="AF7" s="42">
        <v>0.16700000000000001</v>
      </c>
      <c r="AG7" s="43">
        <f t="shared" si="7"/>
        <v>2.3714</v>
      </c>
      <c r="AH7" s="41">
        <f t="shared" si="8"/>
        <v>17.096399999999999</v>
      </c>
      <c r="AI7" s="44">
        <v>0</v>
      </c>
      <c r="AJ7" s="41">
        <f t="shared" si="0"/>
        <v>0</v>
      </c>
      <c r="AK7" s="44">
        <v>0</v>
      </c>
      <c r="AL7" s="41">
        <f t="shared" si="1"/>
        <v>0</v>
      </c>
      <c r="AM7" s="44">
        <v>5.5E-2</v>
      </c>
      <c r="AN7" s="41">
        <f t="shared" si="9"/>
        <v>1.1000000000000001</v>
      </c>
      <c r="AO7" s="44">
        <v>0</v>
      </c>
      <c r="AP7" s="41">
        <f t="shared" si="10"/>
        <v>0</v>
      </c>
      <c r="AQ7" s="45">
        <v>0</v>
      </c>
      <c r="AR7" s="44">
        <v>0</v>
      </c>
      <c r="AS7" s="41">
        <f t="shared" si="11"/>
        <v>0</v>
      </c>
      <c r="AT7" s="43">
        <f t="shared" si="12"/>
        <v>1.1000000000000001</v>
      </c>
      <c r="AU7" s="41">
        <f t="shared" si="2"/>
        <v>18.196400000000001</v>
      </c>
      <c r="AV7" s="46">
        <f t="shared" si="3"/>
        <v>9.0179999999999969E-2</v>
      </c>
      <c r="AW7" s="45">
        <v>20</v>
      </c>
      <c r="AX7" s="37">
        <v>1600</v>
      </c>
      <c r="AY7" s="41">
        <f t="shared" si="13"/>
        <v>29114.240000000002</v>
      </c>
      <c r="AZ7" s="41">
        <f t="shared" si="14"/>
        <v>32000</v>
      </c>
    </row>
    <row r="8" spans="1:52" s="47" customFormat="1" x14ac:dyDescent="0.25">
      <c r="A8" s="30">
        <v>7</v>
      </c>
      <c r="B8" s="31"/>
      <c r="C8" s="31"/>
      <c r="D8" s="31"/>
      <c r="E8" s="31" t="s">
        <v>52</v>
      </c>
      <c r="F8" s="31" t="s">
        <v>53</v>
      </c>
      <c r="G8" s="31" t="s">
        <v>54</v>
      </c>
      <c r="H8" s="32"/>
      <c r="I8" s="31" t="s">
        <v>55</v>
      </c>
      <c r="J8" s="31" t="s">
        <v>56</v>
      </c>
      <c r="K8" s="30" t="s">
        <v>57</v>
      </c>
      <c r="L8" s="31" t="s">
        <v>63</v>
      </c>
      <c r="M8" s="31" t="s">
        <v>69</v>
      </c>
      <c r="N8" s="51" t="s">
        <v>80</v>
      </c>
      <c r="O8" s="31"/>
      <c r="P8" s="31"/>
      <c r="Q8" s="31" t="s">
        <v>60</v>
      </c>
      <c r="R8" s="33"/>
      <c r="S8" s="34">
        <v>16.89</v>
      </c>
      <c r="T8" s="31" t="s">
        <v>61</v>
      </c>
      <c r="U8" s="35">
        <v>40</v>
      </c>
      <c r="V8" s="35">
        <v>30</v>
      </c>
      <c r="W8" s="35">
        <v>17</v>
      </c>
      <c r="X8" s="36"/>
      <c r="Y8" s="37">
        <v>2</v>
      </c>
      <c r="Z8" s="38">
        <f t="shared" si="4"/>
        <v>2.0400000000000001E-2</v>
      </c>
      <c r="AA8" s="36">
        <v>56</v>
      </c>
      <c r="AB8" s="39">
        <f t="shared" si="5"/>
        <v>5490.1960784313724</v>
      </c>
      <c r="AC8" s="40">
        <v>3500</v>
      </c>
      <c r="AD8" s="41">
        <f t="shared" si="6"/>
        <v>0.63750000000000007</v>
      </c>
      <c r="AE8" s="31" t="s">
        <v>62</v>
      </c>
      <c r="AF8" s="42">
        <v>0.16700000000000001</v>
      </c>
      <c r="AG8" s="43">
        <f t="shared" si="7"/>
        <v>2.8206300000000004</v>
      </c>
      <c r="AH8" s="41">
        <f t="shared" si="8"/>
        <v>20.348130000000001</v>
      </c>
      <c r="AI8" s="44">
        <v>0</v>
      </c>
      <c r="AJ8" s="41">
        <f t="shared" si="0"/>
        <v>0</v>
      </c>
      <c r="AK8" s="44">
        <v>0</v>
      </c>
      <c r="AL8" s="41">
        <f t="shared" si="1"/>
        <v>0</v>
      </c>
      <c r="AM8" s="44">
        <v>5.5E-2</v>
      </c>
      <c r="AN8" s="41">
        <f t="shared" si="9"/>
        <v>1.32</v>
      </c>
      <c r="AO8" s="44">
        <v>0</v>
      </c>
      <c r="AP8" s="41">
        <f t="shared" si="10"/>
        <v>0</v>
      </c>
      <c r="AQ8" s="45">
        <v>0</v>
      </c>
      <c r="AR8" s="44">
        <v>0</v>
      </c>
      <c r="AS8" s="41">
        <f t="shared" si="11"/>
        <v>0</v>
      </c>
      <c r="AT8" s="43">
        <f t="shared" si="12"/>
        <v>1.32</v>
      </c>
      <c r="AU8" s="41">
        <f t="shared" si="2"/>
        <v>21.668130000000001</v>
      </c>
      <c r="AV8" s="46">
        <f t="shared" si="3"/>
        <v>9.7161249999999935E-2</v>
      </c>
      <c r="AW8" s="45">
        <v>24</v>
      </c>
      <c r="AX8" s="37">
        <v>1600</v>
      </c>
      <c r="AY8" s="41">
        <f t="shared" si="13"/>
        <v>34669.008000000002</v>
      </c>
      <c r="AZ8" s="41">
        <f t="shared" si="14"/>
        <v>38400</v>
      </c>
    </row>
    <row r="9" spans="1:52" s="47" customFormat="1" x14ac:dyDescent="0.25">
      <c r="A9" s="30">
        <v>8</v>
      </c>
      <c r="B9" s="31"/>
      <c r="C9" s="31"/>
      <c r="D9" s="31"/>
      <c r="E9" s="31" t="s">
        <v>52</v>
      </c>
      <c r="F9" s="31" t="s">
        <v>53</v>
      </c>
      <c r="G9" s="31" t="s">
        <v>54</v>
      </c>
      <c r="H9" s="32"/>
      <c r="I9" s="31" t="s">
        <v>55</v>
      </c>
      <c r="J9" s="31" t="s">
        <v>56</v>
      </c>
      <c r="K9" s="30" t="s">
        <v>57</v>
      </c>
      <c r="L9" s="31" t="s">
        <v>64</v>
      </c>
      <c r="M9" s="31" t="s">
        <v>69</v>
      </c>
      <c r="N9" s="51" t="s">
        <v>81</v>
      </c>
      <c r="O9" s="31"/>
      <c r="P9" s="31"/>
      <c r="Q9" s="31" t="s">
        <v>60</v>
      </c>
      <c r="R9" s="33"/>
      <c r="S9" s="34">
        <v>17.2</v>
      </c>
      <c r="T9" s="31" t="s">
        <v>61</v>
      </c>
      <c r="U9" s="35">
        <v>40</v>
      </c>
      <c r="V9" s="35">
        <v>30</v>
      </c>
      <c r="W9" s="35">
        <v>17</v>
      </c>
      <c r="X9" s="36"/>
      <c r="Y9" s="37">
        <v>2</v>
      </c>
      <c r="Z9" s="38">
        <f t="shared" si="4"/>
        <v>2.0400000000000001E-2</v>
      </c>
      <c r="AA9" s="36">
        <v>56</v>
      </c>
      <c r="AB9" s="39">
        <f t="shared" si="5"/>
        <v>5490.1960784313724</v>
      </c>
      <c r="AC9" s="40">
        <v>3500</v>
      </c>
      <c r="AD9" s="41">
        <f t="shared" si="6"/>
        <v>0.63750000000000007</v>
      </c>
      <c r="AE9" s="31" t="s">
        <v>62</v>
      </c>
      <c r="AF9" s="42">
        <v>0.16700000000000001</v>
      </c>
      <c r="AG9" s="43">
        <f t="shared" si="7"/>
        <v>2.8723999999999998</v>
      </c>
      <c r="AH9" s="41">
        <f t="shared" si="8"/>
        <v>20.709899999999998</v>
      </c>
      <c r="AI9" s="44">
        <v>0</v>
      </c>
      <c r="AJ9" s="41">
        <f t="shared" si="0"/>
        <v>0</v>
      </c>
      <c r="AK9" s="44">
        <v>0</v>
      </c>
      <c r="AL9" s="41">
        <f t="shared" si="1"/>
        <v>0</v>
      </c>
      <c r="AM9" s="44">
        <v>5.5E-2</v>
      </c>
      <c r="AN9" s="41">
        <f t="shared" si="9"/>
        <v>1.32</v>
      </c>
      <c r="AO9" s="44">
        <v>0</v>
      </c>
      <c r="AP9" s="41">
        <f t="shared" si="10"/>
        <v>0</v>
      </c>
      <c r="AQ9" s="45">
        <v>0</v>
      </c>
      <c r="AR9" s="44">
        <v>0</v>
      </c>
      <c r="AS9" s="41">
        <f t="shared" si="11"/>
        <v>0</v>
      </c>
      <c r="AT9" s="43">
        <f t="shared" si="12"/>
        <v>1.32</v>
      </c>
      <c r="AU9" s="41">
        <f t="shared" si="2"/>
        <v>22.029899999999998</v>
      </c>
      <c r="AV9" s="46">
        <f t="shared" si="3"/>
        <v>8.2087500000000091E-2</v>
      </c>
      <c r="AW9" s="45">
        <v>24</v>
      </c>
      <c r="AX9" s="37">
        <v>0</v>
      </c>
      <c r="AY9" s="41">
        <f t="shared" si="13"/>
        <v>0</v>
      </c>
      <c r="AZ9" s="41">
        <f t="shared" si="14"/>
        <v>0</v>
      </c>
    </row>
    <row r="10" spans="1:52" s="47" customFormat="1" x14ac:dyDescent="0.25">
      <c r="A10" s="30">
        <v>9</v>
      </c>
      <c r="B10" s="31"/>
      <c r="C10" s="31"/>
      <c r="D10" s="31"/>
      <c r="E10" s="31" t="s">
        <v>52</v>
      </c>
      <c r="F10" s="31" t="s">
        <v>53</v>
      </c>
      <c r="G10" s="31" t="s">
        <v>65</v>
      </c>
      <c r="H10" s="32"/>
      <c r="I10" s="31" t="s">
        <v>55</v>
      </c>
      <c r="J10" s="31" t="s">
        <v>56</v>
      </c>
      <c r="K10" s="30" t="s">
        <v>57</v>
      </c>
      <c r="L10" s="31" t="s">
        <v>66</v>
      </c>
      <c r="M10" s="31" t="s">
        <v>70</v>
      </c>
      <c r="N10" s="51" t="s">
        <v>82</v>
      </c>
      <c r="O10" s="31"/>
      <c r="P10" s="31"/>
      <c r="Q10" s="31" t="s">
        <v>60</v>
      </c>
      <c r="R10" s="33"/>
      <c r="S10" s="34">
        <v>2.62</v>
      </c>
      <c r="T10" s="31" t="s">
        <v>61</v>
      </c>
      <c r="U10" s="35">
        <v>26</v>
      </c>
      <c r="V10" s="35">
        <v>16</v>
      </c>
      <c r="W10" s="35">
        <v>14</v>
      </c>
      <c r="X10" s="36"/>
      <c r="Y10" s="37">
        <v>4</v>
      </c>
      <c r="Z10" s="38">
        <f t="shared" si="4"/>
        <v>5.8240000000000002E-3</v>
      </c>
      <c r="AA10" s="36">
        <v>56</v>
      </c>
      <c r="AB10" s="39">
        <f t="shared" si="5"/>
        <v>38461.538461538461</v>
      </c>
      <c r="AC10" s="40">
        <v>3500</v>
      </c>
      <c r="AD10" s="41">
        <f t="shared" si="6"/>
        <v>9.0999999999999998E-2</v>
      </c>
      <c r="AE10" s="31" t="s">
        <v>67</v>
      </c>
      <c r="AF10" s="42">
        <v>0.16700000000000001</v>
      </c>
      <c r="AG10" s="43">
        <f t="shared" si="7"/>
        <v>0.43754000000000004</v>
      </c>
      <c r="AH10" s="41">
        <f t="shared" si="8"/>
        <v>3.1485400000000006</v>
      </c>
      <c r="AI10" s="44">
        <v>0</v>
      </c>
      <c r="AJ10" s="41">
        <f t="shared" si="0"/>
        <v>0</v>
      </c>
      <c r="AK10" s="44">
        <v>0</v>
      </c>
      <c r="AL10" s="41">
        <f t="shared" si="1"/>
        <v>0</v>
      </c>
      <c r="AM10" s="44">
        <v>5.5E-2</v>
      </c>
      <c r="AN10" s="41">
        <f t="shared" si="9"/>
        <v>0.21174999999999999</v>
      </c>
      <c r="AO10" s="44">
        <v>0</v>
      </c>
      <c r="AP10" s="41">
        <f t="shared" si="10"/>
        <v>0</v>
      </c>
      <c r="AQ10" s="45">
        <v>0</v>
      </c>
      <c r="AR10" s="44">
        <v>0</v>
      </c>
      <c r="AS10" s="41">
        <f t="shared" si="11"/>
        <v>0</v>
      </c>
      <c r="AT10" s="43">
        <f t="shared" si="12"/>
        <v>0.21174999999999999</v>
      </c>
      <c r="AU10" s="41">
        <f t="shared" si="2"/>
        <v>3.3602900000000004</v>
      </c>
      <c r="AV10" s="46">
        <f t="shared" si="3"/>
        <v>0.1271974025974025</v>
      </c>
      <c r="AW10" s="45">
        <v>3.85</v>
      </c>
      <c r="AX10" s="37">
        <v>1500</v>
      </c>
      <c r="AY10" s="41">
        <f t="shared" si="13"/>
        <v>5040.4350000000004</v>
      </c>
      <c r="AZ10" s="41">
        <f t="shared" si="14"/>
        <v>5775</v>
      </c>
    </row>
    <row r="11" spans="1:52" s="47" customFormat="1" x14ac:dyDescent="0.25">
      <c r="A11" s="30">
        <v>10</v>
      </c>
      <c r="B11" s="31"/>
      <c r="C11" s="31"/>
      <c r="D11" s="31"/>
      <c r="E11" s="31" t="s">
        <v>52</v>
      </c>
      <c r="F11" s="31" t="s">
        <v>53</v>
      </c>
      <c r="G11" s="31" t="s">
        <v>65</v>
      </c>
      <c r="H11" s="32"/>
      <c r="I11" s="31" t="s">
        <v>55</v>
      </c>
      <c r="J11" s="31" t="s">
        <v>56</v>
      </c>
      <c r="K11" s="30" t="s">
        <v>57</v>
      </c>
      <c r="L11" s="31" t="s">
        <v>68</v>
      </c>
      <c r="M11" s="31" t="s">
        <v>69</v>
      </c>
      <c r="N11" s="51" t="s">
        <v>83</v>
      </c>
      <c r="O11" s="31"/>
      <c r="P11" s="31"/>
      <c r="Q11" s="31" t="s">
        <v>60</v>
      </c>
      <c r="R11" s="33"/>
      <c r="S11" s="34">
        <v>3.05</v>
      </c>
      <c r="T11" s="31" t="s">
        <v>61</v>
      </c>
      <c r="U11" s="35">
        <v>26</v>
      </c>
      <c r="V11" s="35">
        <v>16</v>
      </c>
      <c r="W11" s="35">
        <v>16</v>
      </c>
      <c r="X11" s="36"/>
      <c r="Y11" s="37">
        <v>4</v>
      </c>
      <c r="Z11" s="38">
        <f t="shared" si="4"/>
        <v>6.6559999999999996E-3</v>
      </c>
      <c r="AA11" s="36">
        <v>56</v>
      </c>
      <c r="AB11" s="39">
        <f t="shared" si="5"/>
        <v>33653.846153846156</v>
      </c>
      <c r="AC11" s="40">
        <v>3500</v>
      </c>
      <c r="AD11" s="41">
        <f t="shared" si="6"/>
        <v>0.104</v>
      </c>
      <c r="AE11" s="31" t="s">
        <v>67</v>
      </c>
      <c r="AF11" s="42">
        <v>0.16700000000000001</v>
      </c>
      <c r="AG11" s="43">
        <f t="shared" si="7"/>
        <v>0.50934999999999997</v>
      </c>
      <c r="AH11" s="41">
        <f t="shared" si="8"/>
        <v>3.6633499999999999</v>
      </c>
      <c r="AI11" s="44">
        <v>0</v>
      </c>
      <c r="AJ11" s="41">
        <f t="shared" si="0"/>
        <v>0</v>
      </c>
      <c r="AK11" s="44">
        <v>0</v>
      </c>
      <c r="AL11" s="41">
        <f t="shared" si="1"/>
        <v>0</v>
      </c>
      <c r="AM11" s="44">
        <v>5.5E-2</v>
      </c>
      <c r="AN11" s="41">
        <f t="shared" si="9"/>
        <v>0.23924999999999999</v>
      </c>
      <c r="AO11" s="44">
        <v>0</v>
      </c>
      <c r="AP11" s="41">
        <f t="shared" si="10"/>
        <v>0</v>
      </c>
      <c r="AQ11" s="45">
        <v>0</v>
      </c>
      <c r="AR11" s="44">
        <v>0</v>
      </c>
      <c r="AS11" s="41">
        <f t="shared" si="11"/>
        <v>0</v>
      </c>
      <c r="AT11" s="43">
        <f t="shared" si="12"/>
        <v>0.23924999999999999</v>
      </c>
      <c r="AU11" s="41">
        <f t="shared" si="2"/>
        <v>3.9026000000000001</v>
      </c>
      <c r="AV11" s="46">
        <f t="shared" si="3"/>
        <v>0.10285057471264358</v>
      </c>
      <c r="AW11" s="45">
        <v>4.3499999999999996</v>
      </c>
      <c r="AX11" s="37">
        <v>1500</v>
      </c>
      <c r="AY11" s="41">
        <f t="shared" si="13"/>
        <v>5853.9000000000005</v>
      </c>
      <c r="AZ11" s="41">
        <f t="shared" si="14"/>
        <v>6524.9999999999991</v>
      </c>
    </row>
    <row r="12" spans="1:52" s="47" customFormat="1" x14ac:dyDescent="0.25">
      <c r="A12" s="30">
        <v>11</v>
      </c>
      <c r="B12" s="31"/>
      <c r="C12" s="31"/>
      <c r="D12" s="31"/>
      <c r="E12" s="31" t="s">
        <v>52</v>
      </c>
      <c r="F12" s="31" t="s">
        <v>53</v>
      </c>
      <c r="G12" s="31" t="s">
        <v>54</v>
      </c>
      <c r="H12" s="32"/>
      <c r="I12" s="31" t="s">
        <v>55</v>
      </c>
      <c r="J12" s="31" t="s">
        <v>56</v>
      </c>
      <c r="K12" s="30" t="s">
        <v>57</v>
      </c>
      <c r="L12" s="31" t="s">
        <v>58</v>
      </c>
      <c r="M12" s="31" t="s">
        <v>71</v>
      </c>
      <c r="N12" s="51" t="s">
        <v>84</v>
      </c>
      <c r="O12" s="31"/>
      <c r="P12" s="31"/>
      <c r="Q12" s="31" t="s">
        <v>60</v>
      </c>
      <c r="R12" s="33"/>
      <c r="S12" s="34">
        <v>14.2</v>
      </c>
      <c r="T12" s="31" t="s">
        <v>61</v>
      </c>
      <c r="U12" s="35">
        <v>40</v>
      </c>
      <c r="V12" s="35">
        <v>30</v>
      </c>
      <c r="W12" s="35">
        <v>14</v>
      </c>
      <c r="X12" s="36"/>
      <c r="Y12" s="37">
        <v>2</v>
      </c>
      <c r="Z12" s="38">
        <f t="shared" si="4"/>
        <v>1.6799999999999999E-2</v>
      </c>
      <c r="AA12" s="36">
        <v>56</v>
      </c>
      <c r="AB12" s="39">
        <f t="shared" si="5"/>
        <v>6666.666666666667</v>
      </c>
      <c r="AC12" s="40">
        <v>3500</v>
      </c>
      <c r="AD12" s="41">
        <f t="shared" si="6"/>
        <v>0.52500000000000002</v>
      </c>
      <c r="AE12" s="31" t="s">
        <v>62</v>
      </c>
      <c r="AF12" s="42">
        <v>0.16700000000000001</v>
      </c>
      <c r="AG12" s="43">
        <f t="shared" si="7"/>
        <v>2.3714</v>
      </c>
      <c r="AH12" s="41">
        <f t="shared" si="8"/>
        <v>17.096399999999999</v>
      </c>
      <c r="AI12" s="44">
        <v>0</v>
      </c>
      <c r="AJ12" s="41">
        <f t="shared" si="0"/>
        <v>0</v>
      </c>
      <c r="AK12" s="44">
        <v>0</v>
      </c>
      <c r="AL12" s="41">
        <f t="shared" si="1"/>
        <v>0</v>
      </c>
      <c r="AM12" s="44">
        <v>5.5E-2</v>
      </c>
      <c r="AN12" s="41">
        <f t="shared" si="9"/>
        <v>1.1000000000000001</v>
      </c>
      <c r="AO12" s="44">
        <v>0</v>
      </c>
      <c r="AP12" s="41">
        <f t="shared" si="10"/>
        <v>0</v>
      </c>
      <c r="AQ12" s="45">
        <v>0</v>
      </c>
      <c r="AR12" s="44">
        <v>0</v>
      </c>
      <c r="AS12" s="41">
        <f t="shared" si="11"/>
        <v>0</v>
      </c>
      <c r="AT12" s="43">
        <f t="shared" si="12"/>
        <v>1.1000000000000001</v>
      </c>
      <c r="AU12" s="41">
        <f t="shared" si="2"/>
        <v>18.196400000000001</v>
      </c>
      <c r="AV12" s="46">
        <f t="shared" si="3"/>
        <v>9.0179999999999969E-2</v>
      </c>
      <c r="AW12" s="45">
        <v>20</v>
      </c>
      <c r="AX12" s="37">
        <v>0</v>
      </c>
      <c r="AY12" s="41">
        <f t="shared" si="13"/>
        <v>0</v>
      </c>
      <c r="AZ12" s="41">
        <f t="shared" si="14"/>
        <v>0</v>
      </c>
    </row>
    <row r="13" spans="1:52" s="47" customFormat="1" x14ac:dyDescent="0.25">
      <c r="A13" s="30">
        <v>12</v>
      </c>
      <c r="B13" s="31"/>
      <c r="C13" s="31"/>
      <c r="D13" s="31"/>
      <c r="E13" s="31" t="s">
        <v>52</v>
      </c>
      <c r="F13" s="31" t="s">
        <v>53</v>
      </c>
      <c r="G13" s="31" t="s">
        <v>54</v>
      </c>
      <c r="H13" s="32"/>
      <c r="I13" s="31" t="s">
        <v>55</v>
      </c>
      <c r="J13" s="31" t="s">
        <v>56</v>
      </c>
      <c r="K13" s="30" t="s">
        <v>57</v>
      </c>
      <c r="L13" s="31" t="s">
        <v>63</v>
      </c>
      <c r="M13" s="31" t="s">
        <v>71</v>
      </c>
      <c r="N13" s="51" t="s">
        <v>85</v>
      </c>
      <c r="O13" s="31"/>
      <c r="P13" s="31"/>
      <c r="Q13" s="31" t="s">
        <v>60</v>
      </c>
      <c r="R13" s="33"/>
      <c r="S13" s="34">
        <v>16.89</v>
      </c>
      <c r="T13" s="31" t="s">
        <v>61</v>
      </c>
      <c r="U13" s="35">
        <v>40</v>
      </c>
      <c r="V13" s="35">
        <v>30</v>
      </c>
      <c r="W13" s="35">
        <v>17</v>
      </c>
      <c r="X13" s="36"/>
      <c r="Y13" s="37">
        <v>2</v>
      </c>
      <c r="Z13" s="38">
        <f t="shared" si="4"/>
        <v>2.0400000000000001E-2</v>
      </c>
      <c r="AA13" s="36">
        <v>56</v>
      </c>
      <c r="AB13" s="39">
        <f t="shared" si="5"/>
        <v>5490.1960784313724</v>
      </c>
      <c r="AC13" s="40">
        <v>3500</v>
      </c>
      <c r="AD13" s="41">
        <f t="shared" si="6"/>
        <v>0.63750000000000007</v>
      </c>
      <c r="AE13" s="31" t="s">
        <v>62</v>
      </c>
      <c r="AF13" s="42">
        <v>0.16700000000000001</v>
      </c>
      <c r="AG13" s="43">
        <f t="shared" si="7"/>
        <v>2.8206300000000004</v>
      </c>
      <c r="AH13" s="41">
        <f t="shared" si="8"/>
        <v>20.348130000000001</v>
      </c>
      <c r="AI13" s="44">
        <v>0</v>
      </c>
      <c r="AJ13" s="41">
        <f t="shared" si="0"/>
        <v>0</v>
      </c>
      <c r="AK13" s="44">
        <v>0</v>
      </c>
      <c r="AL13" s="41">
        <f t="shared" si="1"/>
        <v>0</v>
      </c>
      <c r="AM13" s="44">
        <v>5.5E-2</v>
      </c>
      <c r="AN13" s="41">
        <f t="shared" si="9"/>
        <v>1.32</v>
      </c>
      <c r="AO13" s="44">
        <v>0</v>
      </c>
      <c r="AP13" s="41">
        <f t="shared" si="10"/>
        <v>0</v>
      </c>
      <c r="AQ13" s="45">
        <v>0</v>
      </c>
      <c r="AR13" s="44">
        <v>0</v>
      </c>
      <c r="AS13" s="41">
        <f t="shared" si="11"/>
        <v>0</v>
      </c>
      <c r="AT13" s="43">
        <f t="shared" si="12"/>
        <v>1.32</v>
      </c>
      <c r="AU13" s="41">
        <f t="shared" si="2"/>
        <v>21.668130000000001</v>
      </c>
      <c r="AV13" s="46">
        <f t="shared" si="3"/>
        <v>9.7161249999999935E-2</v>
      </c>
      <c r="AW13" s="45">
        <v>24</v>
      </c>
      <c r="AX13" s="37">
        <v>0</v>
      </c>
      <c r="AY13" s="41">
        <f t="shared" si="13"/>
        <v>0</v>
      </c>
      <c r="AZ13" s="41">
        <f t="shared" si="14"/>
        <v>0</v>
      </c>
    </row>
    <row r="14" spans="1:52" s="47" customFormat="1" x14ac:dyDescent="0.25">
      <c r="A14" s="30">
        <v>13</v>
      </c>
      <c r="B14" s="31"/>
      <c r="C14" s="31"/>
      <c r="D14" s="31"/>
      <c r="E14" s="31" t="s">
        <v>52</v>
      </c>
      <c r="F14" s="31" t="s">
        <v>53</v>
      </c>
      <c r="G14" s="31" t="s">
        <v>54</v>
      </c>
      <c r="H14" s="32"/>
      <c r="I14" s="31" t="s">
        <v>72</v>
      </c>
      <c r="J14" s="31" t="s">
        <v>56</v>
      </c>
      <c r="K14" s="30" t="s">
        <v>57</v>
      </c>
      <c r="L14" s="31" t="s">
        <v>64</v>
      </c>
      <c r="M14" s="31" t="s">
        <v>71</v>
      </c>
      <c r="N14" s="51" t="s">
        <v>86</v>
      </c>
      <c r="O14" s="31"/>
      <c r="P14" s="31"/>
      <c r="Q14" s="31" t="s">
        <v>60</v>
      </c>
      <c r="R14" s="33"/>
      <c r="S14" s="34">
        <v>17.2</v>
      </c>
      <c r="T14" s="31" t="s">
        <v>61</v>
      </c>
      <c r="U14" s="35">
        <v>40</v>
      </c>
      <c r="V14" s="35">
        <v>30</v>
      </c>
      <c r="W14" s="35">
        <v>17</v>
      </c>
      <c r="X14" s="36"/>
      <c r="Y14" s="37">
        <v>2</v>
      </c>
      <c r="Z14" s="38">
        <f t="shared" si="4"/>
        <v>2.0400000000000001E-2</v>
      </c>
      <c r="AA14" s="36">
        <v>56</v>
      </c>
      <c r="AB14" s="39">
        <f t="shared" si="5"/>
        <v>5490.1960784313724</v>
      </c>
      <c r="AC14" s="40">
        <v>3500</v>
      </c>
      <c r="AD14" s="41">
        <f t="shared" si="6"/>
        <v>0.63750000000000007</v>
      </c>
      <c r="AE14" s="31" t="s">
        <v>62</v>
      </c>
      <c r="AF14" s="42">
        <v>0.16700000000000001</v>
      </c>
      <c r="AG14" s="43">
        <f t="shared" si="7"/>
        <v>2.8723999999999998</v>
      </c>
      <c r="AH14" s="41">
        <f t="shared" si="8"/>
        <v>20.709899999999998</v>
      </c>
      <c r="AI14" s="44">
        <v>0</v>
      </c>
      <c r="AJ14" s="41">
        <f t="shared" si="0"/>
        <v>0</v>
      </c>
      <c r="AK14" s="44">
        <v>0</v>
      </c>
      <c r="AL14" s="41">
        <f t="shared" si="1"/>
        <v>0</v>
      </c>
      <c r="AM14" s="44">
        <v>5.5E-2</v>
      </c>
      <c r="AN14" s="41">
        <f t="shared" si="9"/>
        <v>1.32</v>
      </c>
      <c r="AO14" s="44">
        <v>0</v>
      </c>
      <c r="AP14" s="41">
        <f t="shared" si="10"/>
        <v>0</v>
      </c>
      <c r="AQ14" s="45">
        <v>0</v>
      </c>
      <c r="AR14" s="44">
        <v>0</v>
      </c>
      <c r="AS14" s="41">
        <f t="shared" si="11"/>
        <v>0</v>
      </c>
      <c r="AT14" s="43">
        <f t="shared" si="12"/>
        <v>1.32</v>
      </c>
      <c r="AU14" s="41">
        <f t="shared" si="2"/>
        <v>22.029899999999998</v>
      </c>
      <c r="AV14" s="46">
        <f t="shared" si="3"/>
        <v>8.2087500000000091E-2</v>
      </c>
      <c r="AW14" s="45">
        <v>24</v>
      </c>
      <c r="AX14" s="37">
        <v>0</v>
      </c>
      <c r="AY14" s="41">
        <f t="shared" si="13"/>
        <v>0</v>
      </c>
      <c r="AZ14" s="41">
        <f t="shared" si="14"/>
        <v>0</v>
      </c>
    </row>
    <row r="15" spans="1:52" s="47" customFormat="1" x14ac:dyDescent="0.25">
      <c r="A15" s="30">
        <v>14</v>
      </c>
      <c r="B15" s="31"/>
      <c r="C15" s="31"/>
      <c r="D15" s="31"/>
      <c r="E15" s="31" t="s">
        <v>52</v>
      </c>
      <c r="F15" s="31" t="s">
        <v>53</v>
      </c>
      <c r="G15" s="31" t="s">
        <v>65</v>
      </c>
      <c r="H15" s="32"/>
      <c r="I15" s="31" t="s">
        <v>55</v>
      </c>
      <c r="J15" s="31" t="s">
        <v>73</v>
      </c>
      <c r="K15" s="30" t="s">
        <v>57</v>
      </c>
      <c r="L15" s="31" t="s">
        <v>66</v>
      </c>
      <c r="M15" s="31" t="s">
        <v>71</v>
      </c>
      <c r="N15" s="51" t="s">
        <v>87</v>
      </c>
      <c r="O15" s="31"/>
      <c r="P15" s="31"/>
      <c r="Q15" s="31" t="s">
        <v>60</v>
      </c>
      <c r="R15" s="33"/>
      <c r="S15" s="34">
        <v>2.62</v>
      </c>
      <c r="T15" s="31" t="s">
        <v>61</v>
      </c>
      <c r="U15" s="35">
        <v>26</v>
      </c>
      <c r="V15" s="35">
        <v>16</v>
      </c>
      <c r="W15" s="35">
        <v>14</v>
      </c>
      <c r="X15" s="36"/>
      <c r="Y15" s="37">
        <v>4</v>
      </c>
      <c r="Z15" s="38">
        <f t="shared" si="4"/>
        <v>5.8240000000000002E-3</v>
      </c>
      <c r="AA15" s="36">
        <v>56</v>
      </c>
      <c r="AB15" s="39">
        <f t="shared" si="5"/>
        <v>38461.538461538461</v>
      </c>
      <c r="AC15" s="40">
        <v>3500</v>
      </c>
      <c r="AD15" s="41">
        <f t="shared" si="6"/>
        <v>9.0999999999999998E-2</v>
      </c>
      <c r="AE15" s="31" t="s">
        <v>67</v>
      </c>
      <c r="AF15" s="42">
        <v>0.16700000000000001</v>
      </c>
      <c r="AG15" s="43">
        <f t="shared" si="7"/>
        <v>0.43754000000000004</v>
      </c>
      <c r="AH15" s="41">
        <f t="shared" si="8"/>
        <v>3.1485400000000006</v>
      </c>
      <c r="AI15" s="44">
        <v>0</v>
      </c>
      <c r="AJ15" s="41">
        <f t="shared" si="0"/>
        <v>0</v>
      </c>
      <c r="AK15" s="44">
        <v>0</v>
      </c>
      <c r="AL15" s="41">
        <f t="shared" si="1"/>
        <v>0</v>
      </c>
      <c r="AM15" s="44">
        <v>5.5E-2</v>
      </c>
      <c r="AN15" s="41">
        <f t="shared" si="9"/>
        <v>0.21174999999999999</v>
      </c>
      <c r="AO15" s="44">
        <v>0</v>
      </c>
      <c r="AP15" s="41">
        <f t="shared" si="10"/>
        <v>0</v>
      </c>
      <c r="AQ15" s="45">
        <v>0</v>
      </c>
      <c r="AR15" s="44">
        <v>0</v>
      </c>
      <c r="AS15" s="41">
        <f t="shared" si="11"/>
        <v>0</v>
      </c>
      <c r="AT15" s="43">
        <f t="shared" si="12"/>
        <v>0.21174999999999999</v>
      </c>
      <c r="AU15" s="41">
        <f t="shared" si="2"/>
        <v>3.3602900000000004</v>
      </c>
      <c r="AV15" s="46">
        <f t="shared" si="3"/>
        <v>0.1271974025974025</v>
      </c>
      <c r="AW15" s="45">
        <v>3.85</v>
      </c>
      <c r="AX15" s="37">
        <v>0</v>
      </c>
      <c r="AY15" s="41">
        <f t="shared" si="13"/>
        <v>0</v>
      </c>
      <c r="AZ15" s="41">
        <f t="shared" si="14"/>
        <v>0</v>
      </c>
    </row>
    <row r="16" spans="1:52" s="47" customFormat="1" x14ac:dyDescent="0.25">
      <c r="A16" s="30">
        <v>15</v>
      </c>
      <c r="B16" s="31"/>
      <c r="C16" s="31"/>
      <c r="D16" s="31"/>
      <c r="E16" s="31" t="s">
        <v>52</v>
      </c>
      <c r="F16" s="31" t="s">
        <v>53</v>
      </c>
      <c r="G16" s="31" t="s">
        <v>65</v>
      </c>
      <c r="H16" s="32"/>
      <c r="I16" s="31" t="s">
        <v>55</v>
      </c>
      <c r="J16" s="31" t="s">
        <v>56</v>
      </c>
      <c r="K16" s="30" t="s">
        <v>57</v>
      </c>
      <c r="L16" s="31" t="s">
        <v>68</v>
      </c>
      <c r="M16" s="31" t="s">
        <v>71</v>
      </c>
      <c r="N16" s="51" t="s">
        <v>88</v>
      </c>
      <c r="O16" s="31"/>
      <c r="P16" s="31"/>
      <c r="Q16" s="31" t="s">
        <v>60</v>
      </c>
      <c r="R16" s="33"/>
      <c r="S16" s="34">
        <v>3.05</v>
      </c>
      <c r="T16" s="31" t="s">
        <v>61</v>
      </c>
      <c r="U16" s="35">
        <v>26</v>
      </c>
      <c r="V16" s="35">
        <v>16</v>
      </c>
      <c r="W16" s="35">
        <v>16</v>
      </c>
      <c r="X16" s="36"/>
      <c r="Y16" s="37">
        <v>4</v>
      </c>
      <c r="Z16" s="38">
        <f t="shared" si="4"/>
        <v>6.6559999999999996E-3</v>
      </c>
      <c r="AA16" s="36">
        <v>56</v>
      </c>
      <c r="AB16" s="39">
        <f t="shared" si="5"/>
        <v>33653.846153846156</v>
      </c>
      <c r="AC16" s="40">
        <v>3500</v>
      </c>
      <c r="AD16" s="41">
        <f t="shared" si="6"/>
        <v>0.104</v>
      </c>
      <c r="AE16" s="31" t="s">
        <v>67</v>
      </c>
      <c r="AF16" s="42">
        <v>0.16700000000000001</v>
      </c>
      <c r="AG16" s="43">
        <f t="shared" si="7"/>
        <v>0.50934999999999997</v>
      </c>
      <c r="AH16" s="41">
        <f t="shared" si="8"/>
        <v>3.6633499999999999</v>
      </c>
      <c r="AI16" s="44">
        <v>0</v>
      </c>
      <c r="AJ16" s="41">
        <f t="shared" si="0"/>
        <v>0</v>
      </c>
      <c r="AK16" s="44">
        <v>0</v>
      </c>
      <c r="AL16" s="41">
        <f t="shared" si="1"/>
        <v>0</v>
      </c>
      <c r="AM16" s="44">
        <v>5.5E-2</v>
      </c>
      <c r="AN16" s="41">
        <f t="shared" si="9"/>
        <v>0.23924999999999999</v>
      </c>
      <c r="AO16" s="44">
        <v>0</v>
      </c>
      <c r="AP16" s="41">
        <f t="shared" si="10"/>
        <v>0</v>
      </c>
      <c r="AQ16" s="45">
        <v>0</v>
      </c>
      <c r="AR16" s="44">
        <v>0</v>
      </c>
      <c r="AS16" s="41">
        <f t="shared" si="11"/>
        <v>0</v>
      </c>
      <c r="AT16" s="43">
        <f t="shared" si="12"/>
        <v>0.23924999999999999</v>
      </c>
      <c r="AU16" s="41">
        <f t="shared" si="2"/>
        <v>3.9026000000000001</v>
      </c>
      <c r="AV16" s="46">
        <f t="shared" si="3"/>
        <v>0.10285057471264358</v>
      </c>
      <c r="AW16" s="45">
        <v>4.3499999999999996</v>
      </c>
      <c r="AX16" s="37">
        <v>0</v>
      </c>
      <c r="AY16" s="41">
        <f t="shared" si="13"/>
        <v>0</v>
      </c>
      <c r="AZ16" s="41">
        <f t="shared" si="14"/>
        <v>0</v>
      </c>
    </row>
  </sheetData>
  <sheetProtection insertRows="0" deleteRows="0" sort="0"/>
  <protectedRanges>
    <protectedRange sqref="AD2:AD5 AT2:AV16 Z2:AB16 U6:X16 S2:T16 AD6:AF16 AT17:AW225 A17:AQ225 AG2:AQ16 AR2:AS225 AX6:AX16 A2:Q16" name="Range1"/>
    <protectedRange sqref="U2:X5" name="Range1_2"/>
    <protectedRange sqref="AC2:AC16" name="Range1_3"/>
    <protectedRange sqref="AE2:AF5" name="Range1_4"/>
    <protectedRange sqref="AX2:AX5" name="Range1_6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[2]ValueSelect!#REF!</xm:f>
          </x14:formula1>
          <xm:sqref>G2:G16</xm:sqref>
        </x14:dataValidation>
        <x14:dataValidation type="list" allowBlank="1" showInputMessage="1" showErrorMessage="1">
          <x14:formula1>
            <xm:f>[2]ValueSelect!#REF!</xm:f>
          </x14:formula1>
          <xm:sqref>F2:F16</xm:sqref>
        </x14:dataValidation>
        <x14:dataValidation type="list" allowBlank="1" showInputMessage="1" showErrorMessage="1">
          <x14:formula1>
            <xm:f>[2]Data!#REF!</xm:f>
          </x14:formula1>
          <xm:sqref>T2:T16</xm:sqref>
        </x14:dataValidation>
        <x14:dataValidation type="list" allowBlank="1" showInputMessage="1" showErrorMessage="1">
          <x14:formula1>
            <xm:f>[2]Data!#REF!</xm:f>
          </x14:formula1>
          <xm:sqref>Q2:Q16</xm:sqref>
        </x14:dataValidation>
        <x14:dataValidation type="list" allowBlank="1" showInputMessage="1" showErrorMessage="1">
          <x14:formula1>
            <xm:f>[2]ValueSelect!#REF!</xm:f>
          </x14:formula1>
          <xm:sqref>E2:E16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2025-07-17T06:02:05Z</dcterms:created>
  <dcterms:modified xsi:type="dcterms:W3CDTF">2025-07-17T07:22:45Z</dcterms:modified>
</cp:coreProperties>
</file>