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D6758E59-3A8F-4D75-A824-38A611EE21DF}" xr6:coauthVersionLast="47" xr6:coauthVersionMax="47" xr10:uidLastSave="{00000000-0000-0000-0000-000000000000}"/>
  <bookViews>
    <workbookView xWindow="-110" yWindow="-110" windowWidth="19420" windowHeight="10300" xr2:uid="{EA71BB17-4910-4945-BD75-EEE019D81326}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0" i="1" l="1"/>
  <c r="AT10" i="1"/>
  <c r="AQ10" i="1"/>
  <c r="AO10" i="1"/>
  <c r="AM10" i="1"/>
  <c r="AK10" i="1"/>
  <c r="AU10" i="1" s="1"/>
  <c r="AH10" i="1"/>
  <c r="AA10" i="1"/>
  <c r="AC10" i="1" s="1"/>
  <c r="AE10" i="1" s="1"/>
  <c r="AI10" i="1" s="1"/>
  <c r="AV10" i="1" s="1"/>
  <c r="BA9" i="1"/>
  <c r="AT9" i="1"/>
  <c r="AQ9" i="1"/>
  <c r="AO9" i="1"/>
  <c r="AM9" i="1"/>
  <c r="AK9" i="1"/>
  <c r="AH9" i="1"/>
  <c r="AA9" i="1"/>
  <c r="AC9" i="1" s="1"/>
  <c r="AE9" i="1" s="1"/>
  <c r="AI9" i="1" s="1"/>
  <c r="BA8" i="1"/>
  <c r="AT8" i="1"/>
  <c r="AQ8" i="1"/>
  <c r="AO8" i="1"/>
  <c r="AM8" i="1"/>
  <c r="AK8" i="1"/>
  <c r="AU8" i="1" s="1"/>
  <c r="AH8" i="1"/>
  <c r="AA8" i="1"/>
  <c r="AC8" i="1" s="1"/>
  <c r="AE8" i="1" s="1"/>
  <c r="AI8" i="1" s="1"/>
  <c r="AV8" i="1" s="1"/>
  <c r="BA7" i="1"/>
  <c r="AT7" i="1"/>
  <c r="AQ7" i="1"/>
  <c r="AO7" i="1"/>
  <c r="AM7" i="1"/>
  <c r="AK7" i="1"/>
  <c r="AH7" i="1"/>
  <c r="AA7" i="1"/>
  <c r="AC7" i="1" s="1"/>
  <c r="AE7" i="1" s="1"/>
  <c r="AI7" i="1" s="1"/>
  <c r="BA6" i="1"/>
  <c r="AT6" i="1"/>
  <c r="AQ6" i="1"/>
  <c r="AO6" i="1"/>
  <c r="AM6" i="1"/>
  <c r="AK6" i="1"/>
  <c r="AH6" i="1"/>
  <c r="AA6" i="1"/>
  <c r="AC6" i="1" s="1"/>
  <c r="AE6" i="1" s="1"/>
  <c r="AI6" i="1" s="1"/>
  <c r="BA5" i="1"/>
  <c r="AT5" i="1"/>
  <c r="AQ5" i="1"/>
  <c r="AO5" i="1"/>
  <c r="AM5" i="1"/>
  <c r="AK5" i="1"/>
  <c r="AH5" i="1"/>
  <c r="AA5" i="1"/>
  <c r="AC5" i="1" s="1"/>
  <c r="AE5" i="1" s="1"/>
  <c r="AI5" i="1" s="1"/>
  <c r="BA4" i="1"/>
  <c r="AT4" i="1"/>
  <c r="AQ4" i="1"/>
  <c r="AO4" i="1"/>
  <c r="AM4" i="1"/>
  <c r="AK4" i="1"/>
  <c r="AH4" i="1"/>
  <c r="AA4" i="1"/>
  <c r="AC4" i="1" s="1"/>
  <c r="AE4" i="1" s="1"/>
  <c r="AI4" i="1" s="1"/>
  <c r="BA3" i="1"/>
  <c r="AT3" i="1"/>
  <c r="AQ3" i="1"/>
  <c r="AO3" i="1"/>
  <c r="AM3" i="1"/>
  <c r="AK3" i="1"/>
  <c r="AH3" i="1"/>
  <c r="AA3" i="1"/>
  <c r="AC3" i="1" s="1"/>
  <c r="AE3" i="1" s="1"/>
  <c r="AI3" i="1" s="1"/>
  <c r="BA2" i="1"/>
  <c r="AT2" i="1"/>
  <c r="AQ2" i="1"/>
  <c r="AO2" i="1"/>
  <c r="AM2" i="1"/>
  <c r="AK2" i="1"/>
  <c r="AH2" i="1"/>
  <c r="AA2" i="1"/>
  <c r="AC2" i="1" s="1"/>
  <c r="AE2" i="1" s="1"/>
  <c r="AI2" i="1" s="1"/>
  <c r="AU3" i="1" l="1"/>
  <c r="AV3" i="1" s="1"/>
  <c r="AU7" i="1"/>
  <c r="AV7" i="1" s="1"/>
  <c r="AU5" i="1"/>
  <c r="AV5" i="1" s="1"/>
  <c r="AU2" i="1"/>
  <c r="AV2" i="1" s="1"/>
  <c r="AU4" i="1"/>
  <c r="AV4" i="1" s="1"/>
  <c r="AU6" i="1"/>
  <c r="AV6" i="1" s="1"/>
  <c r="AU9" i="1"/>
  <c r="AV9" i="1" s="1"/>
  <c r="AW8" i="1"/>
  <c r="AZ8" i="1"/>
  <c r="AZ10" i="1"/>
  <c r="AW10" i="1"/>
  <c r="AZ2" i="1" l="1"/>
  <c r="AW2" i="1"/>
  <c r="AZ6" i="1"/>
  <c r="AW6" i="1"/>
  <c r="AZ5" i="1"/>
  <c r="AW5" i="1"/>
  <c r="AW7" i="1"/>
  <c r="AZ7" i="1"/>
  <c r="AW9" i="1"/>
  <c r="AZ9" i="1"/>
  <c r="AZ4" i="1"/>
  <c r="AW4" i="1"/>
  <c r="AW3" i="1"/>
  <c r="AZ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E55BB064-6FF6-4B43-A978-2AEA4D0B1F5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1B1C6986-5A4E-4643-A65B-4BB666EEEA56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DADE41C7-2F4F-458F-AB23-BD0984ACBA5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C331B96-A31E-4242-99DB-5156CBE8E6D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A1CDA8E9-EDEF-4736-9746-60F659D8F06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A87D4A47-8004-4FA3-A0A0-80E807044EF7}">
      <text>
        <r>
          <rPr>
            <sz val="11"/>
            <rFont val="Calibri"/>
            <family val="2"/>
          </rPr>
          <t>[JLA POE Price]*[DA %]</t>
        </r>
      </text>
    </comment>
    <comment ref="AM1" authorId="0" shapeId="0" xr:uid="{1348765F-4E08-47AB-A4C0-AB4A1BC654F7}">
      <text>
        <r>
          <rPr>
            <sz val="11"/>
            <rFont val="Calibri"/>
            <family val="2"/>
          </rPr>
          <t>[JLA POE Price]*[Warehouse Charge %]</t>
        </r>
      </text>
    </comment>
    <comment ref="AO1" authorId="0" shapeId="0" xr:uid="{B98D6214-2054-40B1-A790-395AC93C4444}">
      <text>
        <r>
          <rPr>
            <sz val="11"/>
            <rFont val="Calibri"/>
            <family val="2"/>
          </rPr>
          <t>[JLA POE Price]*[Royalty %]</t>
        </r>
      </text>
    </comment>
    <comment ref="AQ1" authorId="0" shapeId="0" xr:uid="{38E7F673-8E52-4F65-8097-479281F74A3B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FDAB10A1-861C-49B5-B41A-DA8598F6D192}">
      <text>
        <r>
          <rPr>
            <sz val="11"/>
            <rFont val="Calibri"/>
            <family val="2"/>
          </rPr>
          <t>[JLA POE Price]*[Load 3 %]</t>
        </r>
      </text>
    </comment>
    <comment ref="AU1" authorId="0" shapeId="0" xr:uid="{B8B6E6DC-1A70-4C98-AA10-FD4C2FC6560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V1" authorId="0" shapeId="0" xr:uid="{DF56954F-F3EE-4153-AADA-1BF3C0259119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00E57817-D0D1-4D2B-A83D-52EA53E12DE4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 xr:uid="{E01EA364-7D9F-4BD1-A51B-670B5F0E8888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C5F8C88B-FC3E-42E9-9C6F-5AA2A32392F9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<sst xmlns="http://schemas.openxmlformats.org/spreadsheetml/2006/main" count="152" uniqueCount="68">
  <si>
    <t>Brand</t>
  </si>
  <si>
    <t>Sharper Image</t>
  </si>
  <si>
    <t>Licensor</t>
  </si>
  <si>
    <t>Sharper Image Nonheated 5%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</si>
  <si>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</si>
  <si>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</si>
  <si>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</si>
  <si>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</si>
  <si>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</si>
  <si>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</si>
  <si>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</si>
  <si>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</si>
  <si>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</si>
  <si>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</si>
  <si>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</si>
  <si>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</si>
  <si>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</si>
  <si>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</si>
  <si>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</si>
  <si>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</si>
  <si>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</si>
  <si>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</si>
  <si>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</si>
  <si>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</si>
  <si>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</si>
  <si>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</si>
  <si>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</si>
  <si>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</si>
  <si>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</si>
  <si>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</si>
  <si>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</si>
  <si>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</si>
  <si>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</si>
  <si>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</si>
  <si>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</si>
  <si>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</si>
  <si>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</si>
  <si>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</si>
  <si>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</si>
  <si>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</si>
  <si>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</si>
  <si>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</si>
  <si>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</si>
  <si>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</si>
  <si>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</si>
  <si>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</si>
  <si>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</si>
  <si>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</si>
  <si>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</si>
  <si>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</si>
  <si>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</si>
  <si>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Domestic MU%</t>
  </si>
  <si>
    <t>JLA Domestic Dead Net Price</t>
  </si>
  <si>
    <t>Total Quantity</t>
  </si>
  <si>
    <t>Total Cost</t>
  </si>
  <si>
    <t>Total Sales</t>
  </si>
  <si>
    <t>Shaper Image Brand 6 piece set 1500TC CVC Cooling Sheet Set VZB packaging</t>
    <phoneticPr fontId="0" type="noConversion"/>
  </si>
  <si>
    <t>1500TC CVC Cooling SS</t>
    <phoneticPr fontId="0" type="noConversion"/>
  </si>
  <si>
    <t>100% cotton</t>
    <phoneticPr fontId="0" type="noConversion"/>
  </si>
  <si>
    <t>Queen:90"x102"/20"x30"(4)/60"x80"+15"</t>
  </si>
  <si>
    <t>Bright White</t>
    <phoneticPr fontId="0" type="noConversion"/>
  </si>
  <si>
    <t>Set</t>
  </si>
  <si>
    <t>Normal</t>
  </si>
  <si>
    <t>6302.31.9020</t>
  </si>
  <si>
    <t>King:108"x102"/20"x40"(4)/78"x80"+15"</t>
  </si>
  <si>
    <t>CalKing:108"x102"/20"x40"(4)/72"x84"+15"</t>
  </si>
  <si>
    <t>Antartica</t>
  </si>
  <si>
    <t>Color 3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</si>
</sst>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&quot;$&quot;#,##0.00"/>
    <numFmt numFmtId="166" formatCode="0.0"/>
    <numFmt numFmtId="167" formatCode="&quot;$&quot;#,##0.0000"/>
    <numFmt numFmtId="168" formatCode="[$$-409]#,##0.00;\-[$$-409]#,##0.00"/>
    <numFmt numFmtId="169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165" fontId="4" fillId="0" borderId="1" xfId="3" applyNumberFormat="1" applyFont="1" applyBorder="1" applyAlignment="1">
      <alignment wrapText="1"/>
    </xf>
    <xf numFmtId="0" fontId="1" fillId="0" borderId="0" xfId="4" applyAlignment="1">
      <alignment horizontal="center" wrapText="1"/>
    </xf>
    <xf numFmtId="0" fontId="1" fillId="0" borderId="0" xfId="4" applyAlignment="1">
      <alignment wrapText="1"/>
    </xf>
    <xf numFmtId="165" fontId="1" fillId="0" borderId="0" xfId="4" applyNumberFormat="1" applyAlignment="1">
      <alignment wrapText="1"/>
    </xf>
    <xf numFmtId="10" fontId="1" fillId="0" borderId="0" xfId="4" applyNumberFormat="1" applyAlignment="1">
      <alignment wrapText="1"/>
    </xf>
    <xf numFmtId="167" fontId="1" fillId="0" borderId="0" xfId="4" applyNumberFormat="1" applyAlignment="1">
      <alignment wrapText="1"/>
    </xf>
    <xf numFmtId="0" fontId="5" fillId="0" borderId="1" xfId="4" applyFont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165" fontId="5" fillId="3" borderId="0" xfId="4" applyNumberFormat="1" applyFont="1" applyFill="1" applyAlignment="1">
      <alignment wrapText="1"/>
    </xf>
    <xf numFmtId="165" fontId="5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166" fontId="5" fillId="0" borderId="1" xfId="4" applyNumberFormat="1" applyFont="1" applyBorder="1" applyAlignment="1">
      <alignment horizontal="center" wrapText="1"/>
    </xf>
    <xf numFmtId="2" fontId="5" fillId="0" borderId="1" xfId="4" applyNumberFormat="1" applyFont="1" applyBorder="1" applyAlignment="1">
      <alignment horizontal="center" wrapText="1"/>
    </xf>
    <xf numFmtId="1" fontId="5" fillId="0" borderId="1" xfId="4" applyNumberFormat="1" applyFont="1" applyBorder="1" applyAlignment="1">
      <alignment horizontal="center" wrapText="1"/>
    </xf>
    <xf numFmtId="164" fontId="4" fillId="0" borderId="1" xfId="3" applyNumberFormat="1" applyFont="1" applyBorder="1" applyAlignment="1">
      <alignment wrapText="1"/>
    </xf>
    <xf numFmtId="2" fontId="3" fillId="0" borderId="1" xfId="3" applyNumberFormat="1" applyFont="1" applyBorder="1" applyAlignment="1">
      <alignment wrapText="1"/>
    </xf>
    <xf numFmtId="1" fontId="4" fillId="0" borderId="1" xfId="3" applyNumberFormat="1" applyFont="1" applyBorder="1" applyAlignment="1">
      <alignment wrapText="1"/>
    </xf>
    <xf numFmtId="10" fontId="5" fillId="0" borderId="1" xfId="4" applyNumberFormat="1" applyFont="1" applyBorder="1" applyAlignment="1">
      <alignment horizontal="center" wrapText="1"/>
    </xf>
    <xf numFmtId="165" fontId="4" fillId="6" borderId="1" xfId="3" applyNumberFormat="1" applyFont="1" applyFill="1" applyBorder="1" applyAlignment="1">
      <alignment wrapText="1"/>
    </xf>
    <xf numFmtId="165" fontId="3" fillId="0" borderId="1" xfId="3" applyNumberFormat="1" applyFont="1" applyBorder="1" applyAlignment="1">
      <alignment wrapText="1"/>
    </xf>
    <xf numFmtId="165" fontId="4" fillId="4" borderId="1" xfId="3" applyNumberFormat="1" applyFont="1" applyFill="1" applyBorder="1" applyAlignment="1">
      <alignment wrapText="1"/>
    </xf>
    <xf numFmtId="10" fontId="4" fillId="4" borderId="1" xfId="3" applyNumberFormat="1" applyFont="1" applyFill="1" applyBorder="1" applyAlignment="1">
      <alignment wrapText="1"/>
    </xf>
    <xf numFmtId="165" fontId="3" fillId="8" borderId="1" xfId="3" applyNumberFormat="1" applyFont="1" applyFill="1" applyBorder="1" applyAlignment="1">
      <alignment wrapText="1"/>
    </xf>
    <xf numFmtId="167" fontId="4" fillId="0" borderId="1" xfId="3" applyNumberFormat="1" applyFont="1" applyBorder="1" applyAlignment="1">
      <alignment wrapText="1"/>
    </xf>
    <xf numFmtId="0" fontId="1" fillId="0" borderId="1" xfId="4" applyBorder="1" applyAlignment="1">
      <alignment horizontal="center"/>
    </xf>
    <xf numFmtId="0" fontId="1" fillId="0" borderId="1" xfId="4" applyBorder="1"/>
    <xf numFmtId="168" fontId="1" fillId="0" borderId="1" xfId="4" applyNumberFormat="1" applyBorder="1"/>
    <xf numFmtId="165" fontId="1" fillId="0" borderId="2" xfId="4" applyNumberFormat="1" applyBorder="1" applyAlignment="1">
      <alignment horizontal="center" wrapText="1"/>
    </xf>
    <xf numFmtId="165" fontId="1" fillId="0" borderId="2" xfId="4" applyNumberFormat="1" applyBorder="1"/>
    <xf numFmtId="166" fontId="1" fillId="0" borderId="1" xfId="4" applyNumberFormat="1" applyBorder="1"/>
    <xf numFmtId="2" fontId="1" fillId="0" borderId="1" xfId="4" applyNumberFormat="1" applyBorder="1"/>
    <xf numFmtId="1" fontId="1" fillId="0" borderId="1" xfId="4" applyNumberFormat="1" applyBorder="1"/>
    <xf numFmtId="164" fontId="1" fillId="2" borderId="1" xfId="4" applyNumberFormat="1" applyFill="1" applyBorder="1"/>
    <xf numFmtId="1" fontId="1" fillId="2" borderId="1" xfId="4" applyNumberFormat="1" applyFill="1" applyBorder="1"/>
    <xf numFmtId="3" fontId="1" fillId="0" borderId="1" xfId="4" applyNumberFormat="1" applyBorder="1"/>
    <xf numFmtId="165" fontId="1" fillId="2" borderId="1" xfId="4" applyNumberFormat="1" applyFill="1" applyBorder="1"/>
    <xf numFmtId="169" fontId="1" fillId="0" borderId="1" xfId="4" applyNumberFormat="1" applyBorder="1"/>
    <xf numFmtId="10" fontId="1" fillId="0" borderId="1" xfId="4" applyNumberFormat="1" applyBorder="1"/>
    <xf numFmtId="165" fontId="1" fillId="0" borderId="1" xfId="4" applyNumberFormat="1" applyBorder="1"/>
    <xf numFmtId="10" fontId="0" fillId="2" borderId="1" xfId="5" applyNumberFormat="1" applyFont="1" applyFill="1" applyBorder="1" applyAlignment="1"/>
    <xf numFmtId="0" fontId="1" fillId="0" borderId="0" xfId="4"/>
    <xf numFmtId="166" fontId="1" fillId="0" borderId="0" xfId="4" applyNumberFormat="1" applyAlignment="1">
      <alignment wrapText="1"/>
    </xf>
    <xf numFmtId="2" fontId="1" fillId="0" borderId="0" xfId="4" applyNumberFormat="1" applyAlignment="1">
      <alignment wrapText="1"/>
    </xf>
    <xf numFmtId="1" fontId="1" fillId="0" borderId="0" xfId="4" applyNumberFormat="1" applyAlignment="1">
      <alignment wrapText="1"/>
    </xf>
    <xf numFmtId="164" fontId="1" fillId="0" borderId="0" xfId="4" applyNumberFormat="1" applyAlignment="1">
      <alignment wrapText="1"/>
    </xf>
  </cellXfs>
  <cellStyles count="6">
    <cellStyle name="Normal" xfId="0" builtinId="0"/>
    <cellStyle name="Normal 2" xfId="4" xr:uid="{1DA568DB-3F34-4C0B-AE18-ECCEDE839E59}"/>
    <cellStyle name="Normal 2 18 2" xfId="3" xr:uid="{673A13B2-669C-49CD-BD8F-17A4CDF1633F}"/>
    <cellStyle name="Percent 2" xfId="5" xr:uid="{7A0FC044-37C5-4C8C-A1F2-FFC9ADA0BA00}"/>
    <cellStyle name="Style 1" xfId="2" xr:uid="{FC8A0FE6-68E8-4DA3-869A-C88B07CED091}"/>
    <cellStyle name="样式 1 2" xfId="1" xr:uid="{E080018A-EF29-4700-BAB2-351E08247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HG%20Shaper%20Image%201500TC%20CVC%20Quote%2007-17-2025%20WHS%20HG%20C1.xlsx" TargetMode="External"/><Relationship Id="rId1" Type="http://schemas.openxmlformats.org/officeDocument/2006/relationships/externalLinkPath" Target="HG%20Shaper%20Image%201500TC%20CVC%20Quote%2007-17-2025%20WHS%20HG%20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SI 1500TSS Container 1"/>
      <sheetName val="Internal Commitment"/>
      <sheetName val="1500TC CVC 02-06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739D-325B-4229-809D-73C7C5E8F158}">
  <dimension ref="A1:BA10"/>
  <sheetViews>
    <sheetView tabSelected="1" zoomScale="99" zoomScaleNormal="99" workbookViewId="0">
      <selection activeCell="C14" sqref="C14"/>
    </sheetView>
  </sheetViews>
  <sheetFormatPr defaultColWidth="9.1796875" defaultRowHeight="14.5" x14ac:dyDescent="0.35"/>
  <cols>
    <col min="1" max="1" width="10.1796875" style="2" customWidth="1"/>
    <col min="2" max="2" width="16.90625" style="3" customWidth="1"/>
    <col min="3" max="3" width="28.08984375" style="3" customWidth="1"/>
    <col min="4" max="4" width="18.453125" style="3" customWidth="1"/>
    <col min="5" max="5" width="18" style="3" customWidth="1"/>
    <col min="6" max="6" width="30.54296875" style="3" customWidth="1"/>
    <col min="7" max="7" width="15.54296875" style="3" customWidth="1"/>
    <col min="8" max="8" width="9.1796875" style="3" customWidth="1"/>
    <col min="9" max="9" width="19.453125" style="3" customWidth="1"/>
    <col min="10" max="10" width="21" style="3" customWidth="1"/>
    <col min="11" max="11" width="11.1796875" style="3" customWidth="1"/>
    <col min="12" max="12" width="29.54296875" style="3" customWidth="1"/>
    <col min="13" max="13" width="18" style="3" customWidth="1"/>
    <col min="14" max="14" width="6.81640625" style="3" customWidth="1"/>
    <col min="15" max="17" width="8.81640625" style="3" customWidth="1"/>
    <col min="18" max="18" width="8.81640625" style="4" customWidth="1"/>
    <col min="19" max="19" width="8.54296875" style="4" customWidth="1"/>
    <col min="20" max="20" width="9.453125" style="3" customWidth="1"/>
    <col min="21" max="21" width="8.1796875" style="45" customWidth="1"/>
    <col min="22" max="22" width="8.7265625" style="45" customWidth="1"/>
    <col min="23" max="23" width="7.1796875" style="45" customWidth="1"/>
    <col min="24" max="24" width="9" style="46" customWidth="1"/>
    <col min="25" max="25" width="6.26953125" style="47" customWidth="1"/>
    <col min="26" max="26" width="11.453125" style="46" customWidth="1"/>
    <col min="27" max="27" width="10" style="48" customWidth="1"/>
    <col min="28" max="28" width="9.81640625" style="47" customWidth="1"/>
    <col min="29" max="29" width="7.81640625" style="3" customWidth="1"/>
    <col min="30" max="30" width="9" style="4" customWidth="1"/>
    <col min="31" max="31" width="14.1796875" style="3" customWidth="1"/>
    <col min="32" max="32" width="8.453125" style="5" customWidth="1"/>
    <col min="33" max="33" width="10.7265625" style="4" customWidth="1"/>
    <col min="34" max="34" width="11.26953125" style="4" customWidth="1"/>
    <col min="35" max="35" width="7.81640625" style="4" customWidth="1"/>
    <col min="36" max="36" width="8.26953125" style="4" customWidth="1"/>
    <col min="37" max="37" width="11.54296875" style="5" customWidth="1"/>
    <col min="38" max="38" width="10.81640625" style="4" customWidth="1"/>
    <col min="39" max="39" width="8.1796875" style="4" customWidth="1"/>
    <col min="40" max="40" width="9.1796875" style="4" customWidth="1"/>
    <col min="41" max="41" width="8.1796875" style="5" customWidth="1"/>
    <col min="42" max="42" width="9.26953125" style="4" customWidth="1"/>
    <col min="43" max="43" width="11.6328125" style="4" customWidth="1"/>
    <col min="44" max="44" width="8.1796875" style="5" customWidth="1"/>
    <col min="45" max="45" width="9.26953125" style="4" customWidth="1"/>
    <col min="46" max="46" width="9.1796875" style="4" customWidth="1"/>
    <col min="47" max="47" width="11.1796875" style="4" customWidth="1"/>
    <col min="48" max="48" width="7.7265625" style="4" customWidth="1"/>
    <col min="49" max="49" width="16.453125" style="4" customWidth="1"/>
    <col min="50" max="50" width="9.1796875" style="3"/>
    <col min="51" max="51" width="14.81640625" style="6" customWidth="1"/>
    <col min="52" max="52" width="15" style="4" customWidth="1"/>
    <col min="53" max="53" width="12.7265625" style="3" customWidth="1"/>
    <col min="54" max="16384" width="9.1796875" style="3"/>
  </cols>
  <sheetData>
    <row r="1" spans="1:53" ht="58" customHeight="1" x14ac:dyDescent="0.35">
      <c r="A1" s="7" t="s">
        <v>5</v>
      </c>
      <c r="B1" s="7" t="s">
        <v>6</v>
      </c>
      <c r="C1" s="8" t="s">
        <v>7</v>
      </c>
      <c r="D1" s="8" t="s">
        <v>8</v>
      </c>
      <c r="E1" s="9" t="s">
        <v>0</v>
      </c>
      <c r="F1" s="9" t="s">
        <v>2</v>
      </c>
      <c r="G1" s="10" t="s">
        <v>9</v>
      </c>
      <c r="H1" s="8" t="s">
        <v>10</v>
      </c>
      <c r="I1" s="11" t="s">
        <v>11</v>
      </c>
      <c r="J1" s="11" t="s">
        <v>12</v>
      </c>
      <c r="K1" s="11" t="s">
        <v>13</v>
      </c>
      <c r="L1" s="11" t="s">
        <v>14</v>
      </c>
      <c r="M1" s="11" t="s">
        <v>15</v>
      </c>
      <c r="N1" s="8" t="s">
        <v>16</v>
      </c>
      <c r="O1" s="8" t="s">
        <v>17</v>
      </c>
      <c r="P1" s="8" t="s">
        <v>18</v>
      </c>
      <c r="Q1" s="8" t="s">
        <v>19</v>
      </c>
      <c r="R1" s="11" t="s">
        <v>20</v>
      </c>
      <c r="S1" s="12" t="s">
        <v>21</v>
      </c>
      <c r="T1" s="13" t="s">
        <v>22</v>
      </c>
      <c r="U1" s="14" t="s">
        <v>23</v>
      </c>
      <c r="V1" s="15" t="s">
        <v>24</v>
      </c>
      <c r="W1" s="15" t="s">
        <v>25</v>
      </c>
      <c r="X1" s="15" t="s">
        <v>26</v>
      </c>
      <c r="Y1" s="16" t="s">
        <v>27</v>
      </c>
      <c r="Z1" s="17" t="s">
        <v>28</v>
      </c>
      <c r="AA1" s="18" t="s">
        <v>29</v>
      </c>
      <c r="AB1" s="19" t="s">
        <v>30</v>
      </c>
      <c r="AC1" s="20" t="s">
        <v>31</v>
      </c>
      <c r="AD1" s="7" t="s">
        <v>32</v>
      </c>
      <c r="AE1" s="1" t="s">
        <v>33</v>
      </c>
      <c r="AF1" s="7" t="s">
        <v>34</v>
      </c>
      <c r="AG1" s="21" t="s">
        <v>35</v>
      </c>
      <c r="AH1" s="22" t="s">
        <v>36</v>
      </c>
      <c r="AI1" s="1" t="s">
        <v>37</v>
      </c>
      <c r="AJ1" s="21" t="s">
        <v>38</v>
      </c>
      <c r="AK1" s="1" t="s">
        <v>39</v>
      </c>
      <c r="AL1" s="21" t="s">
        <v>40</v>
      </c>
      <c r="AM1" s="1" t="s">
        <v>41</v>
      </c>
      <c r="AN1" s="21" t="s">
        <v>42</v>
      </c>
      <c r="AO1" s="1" t="s">
        <v>43</v>
      </c>
      <c r="AP1" s="21" t="s">
        <v>44</v>
      </c>
      <c r="AQ1" s="1" t="s">
        <v>45</v>
      </c>
      <c r="AR1" s="23" t="s">
        <v>46</v>
      </c>
      <c r="AS1" s="21" t="s">
        <v>47</v>
      </c>
      <c r="AT1" s="1" t="s">
        <v>48</v>
      </c>
      <c r="AU1" s="1" t="s">
        <v>49</v>
      </c>
      <c r="AV1" s="24" t="s">
        <v>50</v>
      </c>
      <c r="AW1" s="25" t="s">
        <v>51</v>
      </c>
      <c r="AX1" s="26" t="s">
        <v>52</v>
      </c>
      <c r="AY1" s="7" t="s">
        <v>53</v>
      </c>
      <c r="AZ1" s="27" t="s">
        <v>54</v>
      </c>
      <c r="BA1" s="1" t="s">
        <v>55</v>
      </c>
    </row>
    <row r="2" spans="1:53" s="44" customFormat="1" x14ac:dyDescent="0.35">
      <c r="A2" s="28">
        <v>1</v>
      </c>
      <c r="B2" s="29"/>
      <c r="C2" s="29"/>
      <c r="D2" s="29"/>
      <c r="E2" s="29" t="s">
        <v>1</v>
      </c>
      <c r="F2" s="29" t="s">
        <v>3</v>
      </c>
      <c r="G2" s="29" t="s">
        <v>4</v>
      </c>
      <c r="H2" s="30"/>
      <c r="I2" s="29" t="s">
        <v>56</v>
      </c>
      <c r="J2" s="29" t="s">
        <v>57</v>
      </c>
      <c r="K2" s="28" t="s">
        <v>58</v>
      </c>
      <c r="L2" s="29" t="s">
        <v>59</v>
      </c>
      <c r="M2" s="29" t="s">
        <v>60</v>
      </c>
      <c r="N2" s="29"/>
      <c r="O2" s="29"/>
      <c r="P2" s="29"/>
      <c r="Q2" s="29"/>
      <c r="R2" s="29" t="s">
        <v>61</v>
      </c>
      <c r="S2" s="31"/>
      <c r="T2" s="32">
        <v>14.65</v>
      </c>
      <c r="U2" s="29" t="s">
        <v>62</v>
      </c>
      <c r="V2" s="33">
        <v>40.5</v>
      </c>
      <c r="W2" s="33">
        <v>33</v>
      </c>
      <c r="X2" s="33">
        <v>29</v>
      </c>
      <c r="Y2" s="34"/>
      <c r="Z2" s="35">
        <v>4</v>
      </c>
      <c r="AA2" s="36">
        <f>IF(V2="","",V2*W2*X2/1000000)</f>
        <v>3.8758500000000001E-2</v>
      </c>
      <c r="AB2" s="34">
        <v>65</v>
      </c>
      <c r="AC2" s="37">
        <f>IF(Z2="","",AB2/AA2*Z2)</f>
        <v>6708.205941922417</v>
      </c>
      <c r="AD2" s="38">
        <v>3500</v>
      </c>
      <c r="AE2" s="39">
        <f>IF(ISERROR(AD2/AC2),"",AD2/AC2)</f>
        <v>0.52174903846153842</v>
      </c>
      <c r="AF2" s="29" t="s">
        <v>63</v>
      </c>
      <c r="AG2" s="40">
        <v>0.16700000000000001</v>
      </c>
      <c r="AH2" s="39">
        <f>IF(ISERROR(T2*AG2),"",T2*AG2)</f>
        <v>2.4465500000000002</v>
      </c>
      <c r="AI2" s="39">
        <f>IF(ISERROR(T2+AE2+AH2),"",T2+AE2+AH2)</f>
        <v>17.618299038461537</v>
      </c>
      <c r="AJ2" s="41">
        <v>0</v>
      </c>
      <c r="AK2" s="39">
        <f t="shared" ref="AK2:AK10" si="0">IF(ISERROR(AX2*AJ2),"",AX2*AJ2)</f>
        <v>0</v>
      </c>
      <c r="AL2" s="41">
        <v>0.08</v>
      </c>
      <c r="AM2" s="39">
        <f t="shared" ref="AM2:AM10" si="1">IF(ISERROR(AX2*AL2),"",AX2*AL2)</f>
        <v>1.7136000000000002</v>
      </c>
      <c r="AN2" s="41">
        <v>0</v>
      </c>
      <c r="AO2" s="39">
        <f>IF(ISERROR(AX2*AN2),"",AX2*AN2)</f>
        <v>0</v>
      </c>
      <c r="AP2" s="41">
        <v>0.03</v>
      </c>
      <c r="AQ2" s="39">
        <f>IF(ISERROR(T2*AP2),"",T2*AP2)</f>
        <v>0.4395</v>
      </c>
      <c r="AR2" s="42"/>
      <c r="AS2" s="41">
        <v>0</v>
      </c>
      <c r="AT2" s="39">
        <f>IF(ISERROR(AX2*AS2),"",AX2*AS2)</f>
        <v>0</v>
      </c>
      <c r="AU2" s="39">
        <f>IF(ISERROR(AK2+AM2+AO2+AQ2+AT2),"",AK2+AM2+AO2+AQ2+AT2)</f>
        <v>2.1531000000000002</v>
      </c>
      <c r="AV2" s="39">
        <f t="shared" ref="AV2:AV10" si="2">IF(ISERROR(AI2+AU2),"",AI2+AU2)</f>
        <v>19.771399038461539</v>
      </c>
      <c r="AW2" s="43">
        <f t="shared" ref="AW2:AW10" si="3">IF(ISERROR((AX2-AV2)/AX2),"",(AX2-AV2)/AX2)</f>
        <v>7.6965497737556635E-2</v>
      </c>
      <c r="AX2" s="42">
        <v>21.42</v>
      </c>
      <c r="AY2" s="35">
        <v>1900</v>
      </c>
      <c r="AZ2" s="39">
        <f>IF(ISERROR(AV2*AY2),"",AV2*AY2)</f>
        <v>37565.658173076925</v>
      </c>
      <c r="BA2" s="39">
        <f>IF(ISERROR(AX2*AY2),"",AX2*AY2)</f>
        <v>40698</v>
      </c>
    </row>
    <row r="3" spans="1:53" s="44" customFormat="1" x14ac:dyDescent="0.35">
      <c r="A3" s="28">
        <v>2</v>
      </c>
      <c r="B3" s="29"/>
      <c r="C3" s="29"/>
      <c r="D3" s="29"/>
      <c r="E3" s="29" t="s">
        <v>1</v>
      </c>
      <c r="F3" s="29" t="s">
        <v>3</v>
      </c>
      <c r="G3" s="29" t="s">
        <v>4</v>
      </c>
      <c r="H3" s="30"/>
      <c r="I3" s="29" t="s">
        <v>56</v>
      </c>
      <c r="J3" s="29" t="s">
        <v>57</v>
      </c>
      <c r="K3" s="28" t="s">
        <v>58</v>
      </c>
      <c r="L3" s="29" t="s">
        <v>64</v>
      </c>
      <c r="M3" s="29" t="s">
        <v>60</v>
      </c>
      <c r="N3" s="29"/>
      <c r="O3" s="29"/>
      <c r="P3" s="29"/>
      <c r="Q3" s="29"/>
      <c r="R3" s="29" t="s">
        <v>61</v>
      </c>
      <c r="S3" s="31"/>
      <c r="T3" s="32">
        <v>17.420000000000002</v>
      </c>
      <c r="U3" s="29" t="s">
        <v>62</v>
      </c>
      <c r="V3" s="33">
        <v>40.5</v>
      </c>
      <c r="W3" s="33">
        <v>33</v>
      </c>
      <c r="X3" s="33">
        <v>34</v>
      </c>
      <c r="Y3" s="34"/>
      <c r="Z3" s="35">
        <v>4</v>
      </c>
      <c r="AA3" s="36">
        <f t="shared" ref="AA3:AA10" si="4">IF(V3="","",V3*W3*X3/1000000)</f>
        <v>4.5441000000000002E-2</v>
      </c>
      <c r="AB3" s="34">
        <v>65</v>
      </c>
      <c r="AC3" s="37">
        <f t="shared" ref="AC3:AC10" si="5">IF(Z3="","",AB3/AA3*Z3)</f>
        <v>5721.7050681102965</v>
      </c>
      <c r="AD3" s="38">
        <v>3500</v>
      </c>
      <c r="AE3" s="39">
        <f t="shared" ref="AE3:AE10" si="6">IF(ISERROR(AD3/AC3),"",AD3/AC3)</f>
        <v>0.61170576923076925</v>
      </c>
      <c r="AF3" s="29" t="s">
        <v>63</v>
      </c>
      <c r="AG3" s="40">
        <v>0.16700000000000001</v>
      </c>
      <c r="AH3" s="39">
        <f t="shared" ref="AH3:AH10" si="7">IF(ISERROR(T3*AG3),"",T3*AG3)</f>
        <v>2.9091400000000003</v>
      </c>
      <c r="AI3" s="39">
        <f t="shared" ref="AI3:AI10" si="8">IF(ISERROR(T3+AE3+AH3),"",T3+AE3+AH3)</f>
        <v>20.940845769230773</v>
      </c>
      <c r="AJ3" s="41">
        <v>0</v>
      </c>
      <c r="AK3" s="39">
        <f t="shared" si="0"/>
        <v>0</v>
      </c>
      <c r="AL3" s="41">
        <v>0.08</v>
      </c>
      <c r="AM3" s="39">
        <f t="shared" si="1"/>
        <v>2.0496000000000003</v>
      </c>
      <c r="AN3" s="41">
        <v>0</v>
      </c>
      <c r="AO3" s="39">
        <f t="shared" ref="AO3:AO10" si="9">IF(ISERROR(AX3*AN3),"",AX3*AN3)</f>
        <v>0</v>
      </c>
      <c r="AP3" s="41">
        <v>0.03</v>
      </c>
      <c r="AQ3" s="39">
        <f t="shared" ref="AQ3:AQ10" si="10">IF(ISERROR(T3*AP3),"",T3*AP3)</f>
        <v>0.52260000000000006</v>
      </c>
      <c r="AR3" s="42"/>
      <c r="AS3" s="41">
        <v>0</v>
      </c>
      <c r="AT3" s="39">
        <f t="shared" ref="AT3:AT10" si="11">IF(ISERROR(AX3*AS3),"",AX3*AS3)</f>
        <v>0</v>
      </c>
      <c r="AU3" s="39">
        <f t="shared" ref="AU3:AU10" si="12">IF(ISERROR(AK3+AM3+AO3+AQ3+AT3),"",AK3+AM3+AO3+AQ3+AT3)</f>
        <v>2.5722000000000005</v>
      </c>
      <c r="AV3" s="39">
        <f t="shared" si="2"/>
        <v>23.513045769230771</v>
      </c>
      <c r="AW3" s="43">
        <f t="shared" si="3"/>
        <v>8.2238650693568671E-2</v>
      </c>
      <c r="AX3" s="42">
        <v>25.62</v>
      </c>
      <c r="AY3" s="35">
        <v>950</v>
      </c>
      <c r="AZ3" s="39">
        <f t="shared" ref="AZ3:AZ10" si="13">IF(ISERROR(AV3*AY3),"",AV3*AY3)</f>
        <v>22337.393480769231</v>
      </c>
      <c r="BA3" s="39">
        <f t="shared" ref="BA3:BA10" si="14">IF(ISERROR(AX3*AY3),"",AX3*AY3)</f>
        <v>24339</v>
      </c>
    </row>
    <row r="4" spans="1:53" s="44" customFormat="1" x14ac:dyDescent="0.35">
      <c r="A4" s="28">
        <v>3</v>
      </c>
      <c r="B4" s="29"/>
      <c r="C4" s="29"/>
      <c r="D4" s="29"/>
      <c r="E4" s="29" t="s">
        <v>1</v>
      </c>
      <c r="F4" s="29" t="s">
        <v>3</v>
      </c>
      <c r="G4" s="29" t="s">
        <v>4</v>
      </c>
      <c r="H4" s="30"/>
      <c r="I4" s="29" t="s">
        <v>56</v>
      </c>
      <c r="J4" s="29" t="s">
        <v>57</v>
      </c>
      <c r="K4" s="28" t="s">
        <v>58</v>
      </c>
      <c r="L4" s="29" t="s">
        <v>65</v>
      </c>
      <c r="M4" s="29" t="s">
        <v>60</v>
      </c>
      <c r="N4" s="29"/>
      <c r="O4" s="29"/>
      <c r="P4" s="29"/>
      <c r="Q4" s="29"/>
      <c r="R4" s="29" t="s">
        <v>61</v>
      </c>
      <c r="S4" s="31"/>
      <c r="T4" s="32">
        <v>17.64</v>
      </c>
      <c r="U4" s="29" t="s">
        <v>62</v>
      </c>
      <c r="V4" s="33">
        <v>40.5</v>
      </c>
      <c r="W4" s="33">
        <v>33</v>
      </c>
      <c r="X4" s="33">
        <v>34</v>
      </c>
      <c r="Y4" s="34"/>
      <c r="Z4" s="35">
        <v>4</v>
      </c>
      <c r="AA4" s="36">
        <f t="shared" si="4"/>
        <v>4.5441000000000002E-2</v>
      </c>
      <c r="AB4" s="34">
        <v>65</v>
      </c>
      <c r="AC4" s="37">
        <f t="shared" si="5"/>
        <v>5721.7050681102965</v>
      </c>
      <c r="AD4" s="38">
        <v>3500</v>
      </c>
      <c r="AE4" s="39">
        <f t="shared" si="6"/>
        <v>0.61170576923076925</v>
      </c>
      <c r="AF4" s="29" t="s">
        <v>63</v>
      </c>
      <c r="AG4" s="40">
        <v>0.16700000000000001</v>
      </c>
      <c r="AH4" s="39">
        <f t="shared" si="7"/>
        <v>2.9458800000000003</v>
      </c>
      <c r="AI4" s="39">
        <f t="shared" si="8"/>
        <v>21.19758576923077</v>
      </c>
      <c r="AJ4" s="41">
        <v>0</v>
      </c>
      <c r="AK4" s="39">
        <f t="shared" si="0"/>
        <v>0</v>
      </c>
      <c r="AL4" s="41">
        <v>0.08</v>
      </c>
      <c r="AM4" s="39">
        <f t="shared" si="1"/>
        <v>2.0496000000000003</v>
      </c>
      <c r="AN4" s="41">
        <v>0</v>
      </c>
      <c r="AO4" s="39">
        <f t="shared" si="9"/>
        <v>0</v>
      </c>
      <c r="AP4" s="41">
        <v>0.03</v>
      </c>
      <c r="AQ4" s="39">
        <f t="shared" si="10"/>
        <v>0.5292</v>
      </c>
      <c r="AR4" s="42"/>
      <c r="AS4" s="41">
        <v>0</v>
      </c>
      <c r="AT4" s="39">
        <f t="shared" si="11"/>
        <v>0</v>
      </c>
      <c r="AU4" s="39">
        <f t="shared" si="12"/>
        <v>2.5788000000000002</v>
      </c>
      <c r="AV4" s="39">
        <f t="shared" si="2"/>
        <v>23.776385769230771</v>
      </c>
      <c r="AW4" s="43">
        <f t="shared" si="3"/>
        <v>7.1959962168978528E-2</v>
      </c>
      <c r="AX4" s="42">
        <v>25.62</v>
      </c>
      <c r="AY4" s="35">
        <v>300</v>
      </c>
      <c r="AZ4" s="39">
        <f t="shared" si="13"/>
        <v>7132.9157307692312</v>
      </c>
      <c r="BA4" s="39">
        <f t="shared" si="14"/>
        <v>7686</v>
      </c>
    </row>
    <row r="5" spans="1:53" s="44" customFormat="1" x14ac:dyDescent="0.35">
      <c r="A5" s="28">
        <v>4</v>
      </c>
      <c r="B5" s="29"/>
      <c r="C5" s="29"/>
      <c r="D5" s="29"/>
      <c r="E5" s="29" t="s">
        <v>1</v>
      </c>
      <c r="F5" s="29" t="s">
        <v>3</v>
      </c>
      <c r="G5" s="29" t="s">
        <v>4</v>
      </c>
      <c r="H5" s="30"/>
      <c r="I5" s="29" t="s">
        <v>56</v>
      </c>
      <c r="J5" s="29" t="s">
        <v>57</v>
      </c>
      <c r="K5" s="28" t="s">
        <v>58</v>
      </c>
      <c r="L5" s="29" t="s">
        <v>59</v>
      </c>
      <c r="M5" s="29" t="s">
        <v>66</v>
      </c>
      <c r="N5" s="29"/>
      <c r="O5" s="29"/>
      <c r="P5" s="29"/>
      <c r="Q5" s="29"/>
      <c r="R5" s="29" t="s">
        <v>61</v>
      </c>
      <c r="S5" s="31"/>
      <c r="T5" s="32">
        <v>14.65</v>
      </c>
      <c r="U5" s="29" t="s">
        <v>62</v>
      </c>
      <c r="V5" s="33">
        <v>40.5</v>
      </c>
      <c r="W5" s="33">
        <v>33</v>
      </c>
      <c r="X5" s="33">
        <v>29</v>
      </c>
      <c r="Y5" s="34"/>
      <c r="Z5" s="35">
        <v>4</v>
      </c>
      <c r="AA5" s="36">
        <f t="shared" si="4"/>
        <v>3.8758500000000001E-2</v>
      </c>
      <c r="AB5" s="34">
        <v>65</v>
      </c>
      <c r="AC5" s="37">
        <f t="shared" si="5"/>
        <v>6708.205941922417</v>
      </c>
      <c r="AD5" s="38">
        <v>3500</v>
      </c>
      <c r="AE5" s="39">
        <f t="shared" si="6"/>
        <v>0.52174903846153842</v>
      </c>
      <c r="AF5" s="29" t="s">
        <v>63</v>
      </c>
      <c r="AG5" s="40">
        <v>0.16700000000000001</v>
      </c>
      <c r="AH5" s="39">
        <f t="shared" si="7"/>
        <v>2.4465500000000002</v>
      </c>
      <c r="AI5" s="39">
        <f t="shared" si="8"/>
        <v>17.618299038461537</v>
      </c>
      <c r="AJ5" s="41">
        <v>0</v>
      </c>
      <c r="AK5" s="39">
        <f t="shared" si="0"/>
        <v>0</v>
      </c>
      <c r="AL5" s="41">
        <v>0.08</v>
      </c>
      <c r="AM5" s="39">
        <f t="shared" si="1"/>
        <v>1.7136000000000002</v>
      </c>
      <c r="AN5" s="41">
        <v>0</v>
      </c>
      <c r="AO5" s="39">
        <f t="shared" si="9"/>
        <v>0</v>
      </c>
      <c r="AP5" s="41">
        <v>0.03</v>
      </c>
      <c r="AQ5" s="39">
        <f t="shared" si="10"/>
        <v>0.4395</v>
      </c>
      <c r="AR5" s="42"/>
      <c r="AS5" s="41">
        <v>0</v>
      </c>
      <c r="AT5" s="39">
        <f t="shared" si="11"/>
        <v>0</v>
      </c>
      <c r="AU5" s="39">
        <f t="shared" si="12"/>
        <v>2.1531000000000002</v>
      </c>
      <c r="AV5" s="39">
        <f t="shared" si="2"/>
        <v>19.771399038461539</v>
      </c>
      <c r="AW5" s="43">
        <f t="shared" si="3"/>
        <v>7.6965497737556635E-2</v>
      </c>
      <c r="AX5" s="42">
        <v>21.42</v>
      </c>
      <c r="AY5" s="35">
        <v>1900</v>
      </c>
      <c r="AZ5" s="39">
        <f t="shared" si="13"/>
        <v>37565.658173076925</v>
      </c>
      <c r="BA5" s="39">
        <f t="shared" si="14"/>
        <v>40698</v>
      </c>
    </row>
    <row r="6" spans="1:53" s="44" customFormat="1" x14ac:dyDescent="0.35">
      <c r="A6" s="28">
        <v>5</v>
      </c>
      <c r="B6" s="29"/>
      <c r="C6" s="29"/>
      <c r="D6" s="29"/>
      <c r="E6" s="29" t="s">
        <v>1</v>
      </c>
      <c r="F6" s="29" t="s">
        <v>3</v>
      </c>
      <c r="G6" s="29" t="s">
        <v>4</v>
      </c>
      <c r="H6" s="30"/>
      <c r="I6" s="29" t="s">
        <v>56</v>
      </c>
      <c r="J6" s="29" t="s">
        <v>57</v>
      </c>
      <c r="K6" s="28" t="s">
        <v>58</v>
      </c>
      <c r="L6" s="29" t="s">
        <v>64</v>
      </c>
      <c r="M6" s="29" t="s">
        <v>66</v>
      </c>
      <c r="N6" s="29"/>
      <c r="O6" s="29"/>
      <c r="P6" s="29"/>
      <c r="Q6" s="29"/>
      <c r="R6" s="29" t="s">
        <v>61</v>
      </c>
      <c r="S6" s="31"/>
      <c r="T6" s="32">
        <v>17.420000000000002</v>
      </c>
      <c r="U6" s="29" t="s">
        <v>62</v>
      </c>
      <c r="V6" s="33">
        <v>40.5</v>
      </c>
      <c r="W6" s="33">
        <v>33</v>
      </c>
      <c r="X6" s="33">
        <v>34</v>
      </c>
      <c r="Y6" s="34"/>
      <c r="Z6" s="35">
        <v>4</v>
      </c>
      <c r="AA6" s="36">
        <f t="shared" si="4"/>
        <v>4.5441000000000002E-2</v>
      </c>
      <c r="AB6" s="34">
        <v>65</v>
      </c>
      <c r="AC6" s="37">
        <f t="shared" si="5"/>
        <v>5721.7050681102965</v>
      </c>
      <c r="AD6" s="38">
        <v>3500</v>
      </c>
      <c r="AE6" s="39">
        <f t="shared" si="6"/>
        <v>0.61170576923076925</v>
      </c>
      <c r="AF6" s="29" t="s">
        <v>63</v>
      </c>
      <c r="AG6" s="40">
        <v>0.16700000000000001</v>
      </c>
      <c r="AH6" s="39">
        <f t="shared" si="7"/>
        <v>2.9091400000000003</v>
      </c>
      <c r="AI6" s="39">
        <f t="shared" si="8"/>
        <v>20.940845769230773</v>
      </c>
      <c r="AJ6" s="41">
        <v>0</v>
      </c>
      <c r="AK6" s="39">
        <f t="shared" si="0"/>
        <v>0</v>
      </c>
      <c r="AL6" s="41">
        <v>0.08</v>
      </c>
      <c r="AM6" s="39">
        <f t="shared" si="1"/>
        <v>2.0496000000000003</v>
      </c>
      <c r="AN6" s="41">
        <v>0</v>
      </c>
      <c r="AO6" s="39">
        <f t="shared" si="9"/>
        <v>0</v>
      </c>
      <c r="AP6" s="41">
        <v>0.03</v>
      </c>
      <c r="AQ6" s="39">
        <f t="shared" si="10"/>
        <v>0.52260000000000006</v>
      </c>
      <c r="AR6" s="42"/>
      <c r="AS6" s="41">
        <v>0</v>
      </c>
      <c r="AT6" s="39">
        <f t="shared" si="11"/>
        <v>0</v>
      </c>
      <c r="AU6" s="39">
        <f t="shared" si="12"/>
        <v>2.5722000000000005</v>
      </c>
      <c r="AV6" s="39">
        <f t="shared" si="2"/>
        <v>23.513045769230771</v>
      </c>
      <c r="AW6" s="43">
        <f t="shared" si="3"/>
        <v>8.2238650693568671E-2</v>
      </c>
      <c r="AX6" s="42">
        <v>25.62</v>
      </c>
      <c r="AY6" s="35">
        <v>950</v>
      </c>
      <c r="AZ6" s="39">
        <f t="shared" si="13"/>
        <v>22337.393480769231</v>
      </c>
      <c r="BA6" s="39">
        <f t="shared" si="14"/>
        <v>24339</v>
      </c>
    </row>
    <row r="7" spans="1:53" s="44" customFormat="1" x14ac:dyDescent="0.35">
      <c r="A7" s="28">
        <v>6</v>
      </c>
      <c r="B7" s="29"/>
      <c r="C7" s="29"/>
      <c r="D7" s="29"/>
      <c r="E7" s="29" t="s">
        <v>1</v>
      </c>
      <c r="F7" s="29" t="s">
        <v>3</v>
      </c>
      <c r="G7" s="29" t="s">
        <v>4</v>
      </c>
      <c r="H7" s="30"/>
      <c r="I7" s="29" t="s">
        <v>56</v>
      </c>
      <c r="J7" s="29" t="s">
        <v>57</v>
      </c>
      <c r="K7" s="28" t="s">
        <v>58</v>
      </c>
      <c r="L7" s="29" t="s">
        <v>65</v>
      </c>
      <c r="M7" s="29" t="s">
        <v>66</v>
      </c>
      <c r="N7" s="29"/>
      <c r="O7" s="29"/>
      <c r="P7" s="29"/>
      <c r="Q7" s="29"/>
      <c r="R7" s="29" t="s">
        <v>61</v>
      </c>
      <c r="S7" s="31"/>
      <c r="T7" s="32">
        <v>17.64</v>
      </c>
      <c r="U7" s="29" t="s">
        <v>62</v>
      </c>
      <c r="V7" s="33">
        <v>40.5</v>
      </c>
      <c r="W7" s="33">
        <v>33</v>
      </c>
      <c r="X7" s="33">
        <v>34</v>
      </c>
      <c r="Y7" s="34"/>
      <c r="Z7" s="35">
        <v>4</v>
      </c>
      <c r="AA7" s="36">
        <f t="shared" si="4"/>
        <v>4.5441000000000002E-2</v>
      </c>
      <c r="AB7" s="34">
        <v>65</v>
      </c>
      <c r="AC7" s="37">
        <f t="shared" si="5"/>
        <v>5721.7050681102965</v>
      </c>
      <c r="AD7" s="38">
        <v>3500</v>
      </c>
      <c r="AE7" s="39">
        <f t="shared" si="6"/>
        <v>0.61170576923076925</v>
      </c>
      <c r="AF7" s="29" t="s">
        <v>63</v>
      </c>
      <c r="AG7" s="40">
        <v>0.16700000000000001</v>
      </c>
      <c r="AH7" s="39">
        <f t="shared" si="7"/>
        <v>2.9458800000000003</v>
      </c>
      <c r="AI7" s="39">
        <f t="shared" si="8"/>
        <v>21.19758576923077</v>
      </c>
      <c r="AJ7" s="41">
        <v>0</v>
      </c>
      <c r="AK7" s="39">
        <f t="shared" si="0"/>
        <v>0</v>
      </c>
      <c r="AL7" s="41">
        <v>0.08</v>
      </c>
      <c r="AM7" s="39">
        <f t="shared" si="1"/>
        <v>2.0496000000000003</v>
      </c>
      <c r="AN7" s="41">
        <v>0</v>
      </c>
      <c r="AO7" s="39">
        <f t="shared" si="9"/>
        <v>0</v>
      </c>
      <c r="AP7" s="41">
        <v>0.03</v>
      </c>
      <c r="AQ7" s="39">
        <f t="shared" si="10"/>
        <v>0.5292</v>
      </c>
      <c r="AR7" s="42"/>
      <c r="AS7" s="41">
        <v>0</v>
      </c>
      <c r="AT7" s="39">
        <f t="shared" si="11"/>
        <v>0</v>
      </c>
      <c r="AU7" s="39">
        <f t="shared" si="12"/>
        <v>2.5788000000000002</v>
      </c>
      <c r="AV7" s="39">
        <f t="shared" si="2"/>
        <v>23.776385769230771</v>
      </c>
      <c r="AW7" s="43">
        <f t="shared" si="3"/>
        <v>7.1959962168978528E-2</v>
      </c>
      <c r="AX7" s="42">
        <v>25.62</v>
      </c>
      <c r="AY7" s="35">
        <v>300</v>
      </c>
      <c r="AZ7" s="39">
        <f t="shared" si="13"/>
        <v>7132.9157307692312</v>
      </c>
      <c r="BA7" s="39">
        <f t="shared" si="14"/>
        <v>7686</v>
      </c>
    </row>
    <row r="8" spans="1:53" s="44" customFormat="1" x14ac:dyDescent="0.35">
      <c r="A8" s="28">
        <v>7</v>
      </c>
      <c r="B8" s="29"/>
      <c r="C8" s="29"/>
      <c r="D8" s="29"/>
      <c r="E8" s="29" t="s">
        <v>1</v>
      </c>
      <c r="F8" s="29" t="s">
        <v>3</v>
      </c>
      <c r="G8" s="29" t="s">
        <v>4</v>
      </c>
      <c r="H8" s="30"/>
      <c r="I8" s="29" t="s">
        <v>56</v>
      </c>
      <c r="J8" s="29" t="s">
        <v>57</v>
      </c>
      <c r="K8" s="28" t="s">
        <v>58</v>
      </c>
      <c r="L8" s="29" t="s">
        <v>59</v>
      </c>
      <c r="M8" s="29" t="s">
        <v>67</v>
      </c>
      <c r="N8" s="29"/>
      <c r="O8" s="29"/>
      <c r="P8" s="29"/>
      <c r="Q8" s="29"/>
      <c r="R8" s="29" t="s">
        <v>61</v>
      </c>
      <c r="S8" s="31"/>
      <c r="T8" s="32">
        <v>14.65</v>
      </c>
      <c r="U8" s="29" t="s">
        <v>62</v>
      </c>
      <c r="V8" s="33">
        <v>40.5</v>
      </c>
      <c r="W8" s="33">
        <v>33</v>
      </c>
      <c r="X8" s="33">
        <v>29</v>
      </c>
      <c r="Y8" s="34"/>
      <c r="Z8" s="35">
        <v>4</v>
      </c>
      <c r="AA8" s="36">
        <f t="shared" si="4"/>
        <v>3.8758500000000001E-2</v>
      </c>
      <c r="AB8" s="34">
        <v>65</v>
      </c>
      <c r="AC8" s="37">
        <f t="shared" si="5"/>
        <v>6708.205941922417</v>
      </c>
      <c r="AD8" s="38">
        <v>3500</v>
      </c>
      <c r="AE8" s="39">
        <f t="shared" si="6"/>
        <v>0.52174903846153842</v>
      </c>
      <c r="AF8" s="29" t="s">
        <v>63</v>
      </c>
      <c r="AG8" s="40">
        <v>0.16700000000000001</v>
      </c>
      <c r="AH8" s="39">
        <f t="shared" si="7"/>
        <v>2.4465500000000002</v>
      </c>
      <c r="AI8" s="39">
        <f t="shared" si="8"/>
        <v>17.618299038461537</v>
      </c>
      <c r="AJ8" s="41">
        <v>0</v>
      </c>
      <c r="AK8" s="39">
        <f t="shared" si="0"/>
        <v>0</v>
      </c>
      <c r="AL8" s="41">
        <v>0.08</v>
      </c>
      <c r="AM8" s="39">
        <f t="shared" si="1"/>
        <v>1.7136000000000002</v>
      </c>
      <c r="AN8" s="41">
        <v>0</v>
      </c>
      <c r="AO8" s="39">
        <f t="shared" si="9"/>
        <v>0</v>
      </c>
      <c r="AP8" s="41">
        <v>0.03</v>
      </c>
      <c r="AQ8" s="39">
        <f t="shared" si="10"/>
        <v>0.4395</v>
      </c>
      <c r="AR8" s="42"/>
      <c r="AS8" s="41">
        <v>0</v>
      </c>
      <c r="AT8" s="39">
        <f t="shared" si="11"/>
        <v>0</v>
      </c>
      <c r="AU8" s="39">
        <f t="shared" si="12"/>
        <v>2.1531000000000002</v>
      </c>
      <c r="AV8" s="39">
        <f t="shared" si="2"/>
        <v>19.771399038461539</v>
      </c>
      <c r="AW8" s="43">
        <f t="shared" si="3"/>
        <v>7.6965497737556635E-2</v>
      </c>
      <c r="AX8" s="42">
        <v>21.42</v>
      </c>
      <c r="AY8" s="35">
        <v>0</v>
      </c>
      <c r="AZ8" s="39">
        <f t="shared" si="13"/>
        <v>0</v>
      </c>
      <c r="BA8" s="39">
        <f t="shared" si="14"/>
        <v>0</v>
      </c>
    </row>
    <row r="9" spans="1:53" s="44" customFormat="1" x14ac:dyDescent="0.35">
      <c r="A9" s="28">
        <v>8</v>
      </c>
      <c r="B9" s="29"/>
      <c r="C9" s="29"/>
      <c r="D9" s="29"/>
      <c r="E9" s="29" t="s">
        <v>1</v>
      </c>
      <c r="F9" s="29" t="s">
        <v>3</v>
      </c>
      <c r="G9" s="29" t="s">
        <v>4</v>
      </c>
      <c r="H9" s="30"/>
      <c r="I9" s="29" t="s">
        <v>56</v>
      </c>
      <c r="J9" s="29" t="s">
        <v>57</v>
      </c>
      <c r="K9" s="28" t="s">
        <v>58</v>
      </c>
      <c r="L9" s="29" t="s">
        <v>64</v>
      </c>
      <c r="M9" s="29" t="s">
        <v>67</v>
      </c>
      <c r="N9" s="29"/>
      <c r="O9" s="29"/>
      <c r="P9" s="29"/>
      <c r="Q9" s="29"/>
      <c r="R9" s="29" t="s">
        <v>61</v>
      </c>
      <c r="S9" s="31"/>
      <c r="T9" s="32">
        <v>17.420000000000002</v>
      </c>
      <c r="U9" s="29" t="s">
        <v>62</v>
      </c>
      <c r="V9" s="33">
        <v>40.5</v>
      </c>
      <c r="W9" s="33">
        <v>33</v>
      </c>
      <c r="X9" s="33">
        <v>34</v>
      </c>
      <c r="Y9" s="34"/>
      <c r="Z9" s="35">
        <v>4</v>
      </c>
      <c r="AA9" s="36">
        <f t="shared" si="4"/>
        <v>4.5441000000000002E-2</v>
      </c>
      <c r="AB9" s="34">
        <v>65</v>
      </c>
      <c r="AC9" s="37">
        <f t="shared" si="5"/>
        <v>5721.7050681102965</v>
      </c>
      <c r="AD9" s="38">
        <v>3500</v>
      </c>
      <c r="AE9" s="39">
        <f t="shared" si="6"/>
        <v>0.61170576923076925</v>
      </c>
      <c r="AF9" s="29" t="s">
        <v>63</v>
      </c>
      <c r="AG9" s="40">
        <v>0.16700000000000001</v>
      </c>
      <c r="AH9" s="39">
        <f t="shared" si="7"/>
        <v>2.9091400000000003</v>
      </c>
      <c r="AI9" s="39">
        <f t="shared" si="8"/>
        <v>20.940845769230773</v>
      </c>
      <c r="AJ9" s="41">
        <v>0</v>
      </c>
      <c r="AK9" s="39">
        <f t="shared" si="0"/>
        <v>0</v>
      </c>
      <c r="AL9" s="41">
        <v>0.08</v>
      </c>
      <c r="AM9" s="39">
        <f t="shared" si="1"/>
        <v>2.0496000000000003</v>
      </c>
      <c r="AN9" s="41">
        <v>0</v>
      </c>
      <c r="AO9" s="39">
        <f t="shared" si="9"/>
        <v>0</v>
      </c>
      <c r="AP9" s="41">
        <v>0.03</v>
      </c>
      <c r="AQ9" s="39">
        <f t="shared" si="10"/>
        <v>0.52260000000000006</v>
      </c>
      <c r="AR9" s="42"/>
      <c r="AS9" s="41">
        <v>0</v>
      </c>
      <c r="AT9" s="39">
        <f t="shared" si="11"/>
        <v>0</v>
      </c>
      <c r="AU9" s="39">
        <f t="shared" si="12"/>
        <v>2.5722000000000005</v>
      </c>
      <c r="AV9" s="39">
        <f t="shared" si="2"/>
        <v>23.513045769230771</v>
      </c>
      <c r="AW9" s="43">
        <f t="shared" si="3"/>
        <v>8.2238650693568671E-2</v>
      </c>
      <c r="AX9" s="42">
        <v>25.62</v>
      </c>
      <c r="AY9" s="35">
        <v>0</v>
      </c>
      <c r="AZ9" s="39">
        <f t="shared" si="13"/>
        <v>0</v>
      </c>
      <c r="BA9" s="39">
        <f t="shared" si="14"/>
        <v>0</v>
      </c>
    </row>
    <row r="10" spans="1:53" s="44" customFormat="1" x14ac:dyDescent="0.35">
      <c r="A10" s="28">
        <v>9</v>
      </c>
      <c r="B10" s="29"/>
      <c r="C10" s="29"/>
      <c r="D10" s="29"/>
      <c r="E10" s="29" t="s">
        <v>1</v>
      </c>
      <c r="F10" s="29" t="s">
        <v>3</v>
      </c>
      <c r="G10" s="29" t="s">
        <v>4</v>
      </c>
      <c r="H10" s="30"/>
      <c r="I10" s="29" t="s">
        <v>56</v>
      </c>
      <c r="J10" s="29" t="s">
        <v>57</v>
      </c>
      <c r="K10" s="28" t="s">
        <v>58</v>
      </c>
      <c r="L10" s="29" t="s">
        <v>65</v>
      </c>
      <c r="M10" s="29" t="s">
        <v>67</v>
      </c>
      <c r="N10" s="29"/>
      <c r="O10" s="29"/>
      <c r="P10" s="29"/>
      <c r="Q10" s="29"/>
      <c r="R10" s="29" t="s">
        <v>61</v>
      </c>
      <c r="S10" s="31"/>
      <c r="T10" s="32">
        <v>17.64</v>
      </c>
      <c r="U10" s="29" t="s">
        <v>62</v>
      </c>
      <c r="V10" s="33">
        <v>40.5</v>
      </c>
      <c r="W10" s="33">
        <v>33</v>
      </c>
      <c r="X10" s="33">
        <v>34</v>
      </c>
      <c r="Y10" s="34"/>
      <c r="Z10" s="35">
        <v>4</v>
      </c>
      <c r="AA10" s="36">
        <f t="shared" si="4"/>
        <v>4.5441000000000002E-2</v>
      </c>
      <c r="AB10" s="34">
        <v>65</v>
      </c>
      <c r="AC10" s="37">
        <f t="shared" si="5"/>
        <v>5721.7050681102965</v>
      </c>
      <c r="AD10" s="38">
        <v>3500</v>
      </c>
      <c r="AE10" s="39">
        <f t="shared" si="6"/>
        <v>0.61170576923076925</v>
      </c>
      <c r="AF10" s="29" t="s">
        <v>63</v>
      </c>
      <c r="AG10" s="40">
        <v>0.16700000000000001</v>
      </c>
      <c r="AH10" s="39">
        <f t="shared" si="7"/>
        <v>2.9458800000000003</v>
      </c>
      <c r="AI10" s="39">
        <f t="shared" si="8"/>
        <v>21.19758576923077</v>
      </c>
      <c r="AJ10" s="41">
        <v>0</v>
      </c>
      <c r="AK10" s="39">
        <f t="shared" si="0"/>
        <v>0</v>
      </c>
      <c r="AL10" s="41">
        <v>0.08</v>
      </c>
      <c r="AM10" s="39">
        <f t="shared" si="1"/>
        <v>2.0496000000000003</v>
      </c>
      <c r="AN10" s="41">
        <v>0</v>
      </c>
      <c r="AO10" s="39">
        <f t="shared" si="9"/>
        <v>0</v>
      </c>
      <c r="AP10" s="41">
        <v>0.03</v>
      </c>
      <c r="AQ10" s="39">
        <f t="shared" si="10"/>
        <v>0.5292</v>
      </c>
      <c r="AR10" s="42"/>
      <c r="AS10" s="41">
        <v>0</v>
      </c>
      <c r="AT10" s="39">
        <f t="shared" si="11"/>
        <v>0</v>
      </c>
      <c r="AU10" s="39">
        <f t="shared" si="12"/>
        <v>2.5788000000000002</v>
      </c>
      <c r="AV10" s="39">
        <f t="shared" si="2"/>
        <v>23.776385769230771</v>
      </c>
      <c r="AW10" s="43">
        <f t="shared" si="3"/>
        <v>7.1959962168978528E-2</v>
      </c>
      <c r="AX10" s="42">
        <v>25.62</v>
      </c>
      <c r="AY10" s="35">
        <v>0</v>
      </c>
      <c r="AZ10" s="39">
        <f t="shared" si="13"/>
        <v>0</v>
      </c>
      <c r="BA10" s="39">
        <f t="shared" si="14"/>
        <v>0</v>
      </c>
    </row>
  </sheetData>
  <sheetProtection insertRows="0" deleteRows="0" sort="0"/>
  <protectedRanges>
    <protectedRange sqref="AE2:AE5 V6:Y10 T2:U10 AE6:AG10 A11:AW219 AY6:AY10 AH2:AW10 AA2:AC10 A2:R10" name="Range1"/>
    <protectedRange sqref="V2:Y5" name="Range1_2"/>
    <protectedRange sqref="AD2:AD10" name="Range1_3"/>
    <protectedRange sqref="AF2:AG5" name="Range1_4"/>
    <protectedRange sqref="AY2:AY5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2025-07-17T23:00:51Z</dcterms:created>
  <dcterms:modified xsi:type="dcterms:W3CDTF">2025-07-17T23:01:42Z</dcterms:modified>
</cp:coreProperties>
</file>