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4A6603FE-97BA-4087-B62D-B397FB560F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</externalReferences>
  <definedNames>
    <definedName name="_xlnm._FilterDatabase" localSheetId="0" hidden="1">Item!$A$1:$AY$19</definedName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UNIT">[1]Sheet1!$EF$2:$EF$3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3" i="5" l="1"/>
  <c r="AR4" i="5"/>
  <c r="AR5" i="5"/>
  <c r="AR6" i="5"/>
  <c r="AR7" i="5"/>
  <c r="AR8" i="5"/>
  <c r="AR9" i="5"/>
  <c r="AR10" i="5"/>
  <c r="AR11" i="5"/>
  <c r="AR12" i="5"/>
  <c r="AR13" i="5"/>
  <c r="AR14" i="5"/>
  <c r="AR15" i="5"/>
  <c r="AR16" i="5"/>
  <c r="AR17" i="5"/>
  <c r="AR18" i="5"/>
  <c r="AR19" i="5"/>
  <c r="AR2" i="5"/>
  <c r="AO3" i="5" l="1"/>
  <c r="AO4" i="5"/>
  <c r="AO5" i="5"/>
  <c r="AO6" i="5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" i="5"/>
  <c r="AF9" i="5"/>
  <c r="AF10" i="5"/>
  <c r="AF11" i="5"/>
  <c r="AF12" i="5"/>
  <c r="AF13" i="5"/>
  <c r="AF14" i="5"/>
  <c r="AF15" i="5"/>
  <c r="AF16" i="5"/>
  <c r="AF17" i="5"/>
  <c r="AF18" i="5"/>
  <c r="AF19" i="5"/>
  <c r="AF3" i="5"/>
  <c r="AF4" i="5"/>
  <c r="AF5" i="5"/>
  <c r="AF6" i="5"/>
  <c r="AF7" i="5"/>
  <c r="AF8" i="5"/>
  <c r="AF2" i="5"/>
  <c r="AY3" i="5"/>
  <c r="AY4" i="5"/>
  <c r="AY5" i="5"/>
  <c r="AY6" i="5"/>
  <c r="AY7" i="5"/>
  <c r="AY8" i="5"/>
  <c r="AY9" i="5"/>
  <c r="AY10" i="5"/>
  <c r="AY11" i="5"/>
  <c r="AY12" i="5"/>
  <c r="AY13" i="5"/>
  <c r="AY14" i="5"/>
  <c r="AY15" i="5"/>
  <c r="AY16" i="5"/>
  <c r="AY17" i="5"/>
  <c r="AY18" i="5"/>
  <c r="AY19" i="5"/>
  <c r="AM19" i="5"/>
  <c r="AK19" i="5"/>
  <c r="AI19" i="5"/>
  <c r="Y19" i="5"/>
  <c r="AA19" i="5" s="1"/>
  <c r="AC19" i="5" s="1"/>
  <c r="AM18" i="5"/>
  <c r="AK18" i="5"/>
  <c r="AI18" i="5"/>
  <c r="Y18" i="5"/>
  <c r="AA18" i="5" s="1"/>
  <c r="AC18" i="5" s="1"/>
  <c r="AM17" i="5"/>
  <c r="AK17" i="5"/>
  <c r="AI17" i="5"/>
  <c r="Y17" i="5"/>
  <c r="AA17" i="5" s="1"/>
  <c r="AC17" i="5" s="1"/>
  <c r="AM16" i="5"/>
  <c r="AK16" i="5"/>
  <c r="AI16" i="5"/>
  <c r="Y16" i="5"/>
  <c r="AA16" i="5" s="1"/>
  <c r="AC16" i="5" s="1"/>
  <c r="AM15" i="5"/>
  <c r="AK15" i="5"/>
  <c r="AI15" i="5"/>
  <c r="Y15" i="5"/>
  <c r="AA15" i="5" s="1"/>
  <c r="AC15" i="5" s="1"/>
  <c r="AM14" i="5"/>
  <c r="AK14" i="5"/>
  <c r="AI14" i="5"/>
  <c r="Y14" i="5"/>
  <c r="AA14" i="5" s="1"/>
  <c r="AC14" i="5" s="1"/>
  <c r="AM13" i="5"/>
  <c r="AK13" i="5"/>
  <c r="AI13" i="5"/>
  <c r="Y13" i="5"/>
  <c r="AA13" i="5" s="1"/>
  <c r="AC13" i="5" s="1"/>
  <c r="AM12" i="5"/>
  <c r="AK12" i="5"/>
  <c r="AI12" i="5"/>
  <c r="Y12" i="5"/>
  <c r="AA12" i="5" s="1"/>
  <c r="AC12" i="5" s="1"/>
  <c r="AM11" i="5"/>
  <c r="AK11" i="5"/>
  <c r="AI11" i="5"/>
  <c r="Y11" i="5"/>
  <c r="AA11" i="5" s="1"/>
  <c r="AC11" i="5" s="1"/>
  <c r="AM10" i="5"/>
  <c r="AK10" i="5"/>
  <c r="AI10" i="5"/>
  <c r="Y10" i="5"/>
  <c r="AA10" i="5" s="1"/>
  <c r="AC10" i="5" s="1"/>
  <c r="AM9" i="5"/>
  <c r="AK9" i="5"/>
  <c r="AI9" i="5"/>
  <c r="Y9" i="5"/>
  <c r="AA9" i="5" s="1"/>
  <c r="AC9" i="5" s="1"/>
  <c r="AM8" i="5"/>
  <c r="AK8" i="5"/>
  <c r="AI8" i="5"/>
  <c r="Y8" i="5"/>
  <c r="AA8" i="5" s="1"/>
  <c r="AC8" i="5" s="1"/>
  <c r="AM7" i="5"/>
  <c r="AK7" i="5"/>
  <c r="AI7" i="5"/>
  <c r="Y7" i="5"/>
  <c r="AA7" i="5" s="1"/>
  <c r="AC7" i="5" s="1"/>
  <c r="AM6" i="5"/>
  <c r="AK6" i="5"/>
  <c r="AI6" i="5"/>
  <c r="Y6" i="5"/>
  <c r="AA6" i="5" s="1"/>
  <c r="AC6" i="5" s="1"/>
  <c r="AM5" i="5"/>
  <c r="AK5" i="5"/>
  <c r="AI5" i="5"/>
  <c r="Y5" i="5"/>
  <c r="AA5" i="5" s="1"/>
  <c r="AC5" i="5" s="1"/>
  <c r="AM4" i="5"/>
  <c r="AK4" i="5"/>
  <c r="AI4" i="5"/>
  <c r="Y4" i="5"/>
  <c r="AA4" i="5" s="1"/>
  <c r="AC4" i="5" s="1"/>
  <c r="AM3" i="5"/>
  <c r="AK3" i="5"/>
  <c r="AI3" i="5"/>
  <c r="Y3" i="5"/>
  <c r="AA3" i="5" s="1"/>
  <c r="AC3" i="5" s="1"/>
  <c r="AY2" i="5"/>
  <c r="AM2" i="5"/>
  <c r="AK2" i="5"/>
  <c r="AI2" i="5"/>
  <c r="Y2" i="5"/>
  <c r="AA2" i="5" s="1"/>
  <c r="AC2" i="5" s="1"/>
  <c r="AG10" i="5" l="1"/>
  <c r="AG6" i="5"/>
  <c r="AG2" i="5"/>
  <c r="AS7" i="5"/>
  <c r="AS4" i="5"/>
  <c r="AG3" i="5"/>
  <c r="AG15" i="5"/>
  <c r="AS6" i="5"/>
  <c r="AS18" i="5"/>
  <c r="AS13" i="5"/>
  <c r="AS14" i="5"/>
  <c r="AS11" i="5"/>
  <c r="AS9" i="5"/>
  <c r="AS16" i="5"/>
  <c r="AS3" i="5"/>
  <c r="AS10" i="5"/>
  <c r="AS17" i="5"/>
  <c r="AS8" i="5"/>
  <c r="AS15" i="5"/>
  <c r="AS5" i="5"/>
  <c r="AS12" i="5"/>
  <c r="AS19" i="5"/>
  <c r="AS2" i="5"/>
  <c r="AG7" i="5"/>
  <c r="AG14" i="5"/>
  <c r="AG5" i="5"/>
  <c r="AG4" i="5"/>
  <c r="AG13" i="5"/>
  <c r="AG19" i="5"/>
  <c r="AG16" i="5"/>
  <c r="AG18" i="5"/>
  <c r="AG12" i="5"/>
  <c r="AG11" i="5"/>
  <c r="AG9" i="5"/>
  <c r="AG8" i="5"/>
  <c r="AG17" i="5"/>
  <c r="AT15" i="5" l="1"/>
  <c r="AX15" i="5" s="1"/>
  <c r="AT16" i="5"/>
  <c r="AX16" i="5" s="1"/>
  <c r="AT11" i="5"/>
  <c r="AX11" i="5" s="1"/>
  <c r="AT7" i="5"/>
  <c r="AU7" i="5" s="1"/>
  <c r="AT3" i="5"/>
  <c r="AX3" i="5" s="1"/>
  <c r="AT18" i="5"/>
  <c r="AT19" i="5"/>
  <c r="AX19" i="5" s="1"/>
  <c r="AT17" i="5"/>
  <c r="AX17" i="5" s="1"/>
  <c r="AT9" i="5"/>
  <c r="AX9" i="5" s="1"/>
  <c r="AT14" i="5"/>
  <c r="AT6" i="5"/>
  <c r="AX6" i="5" s="1"/>
  <c r="AT10" i="5"/>
  <c r="AX10" i="5" s="1"/>
  <c r="AT5" i="5"/>
  <c r="AT13" i="5"/>
  <c r="AX13" i="5" s="1"/>
  <c r="AT2" i="5"/>
  <c r="AX2" i="5" s="1"/>
  <c r="AT8" i="5"/>
  <c r="AX8" i="5" s="1"/>
  <c r="AT12" i="5"/>
  <c r="AT4" i="5"/>
  <c r="AX4" i="5" s="1"/>
  <c r="AU15" i="5" l="1"/>
  <c r="AU16" i="5"/>
  <c r="AU11" i="5"/>
  <c r="AX7" i="5"/>
  <c r="AU3" i="5"/>
  <c r="AU14" i="5"/>
  <c r="AX14" i="5"/>
  <c r="AU12" i="5"/>
  <c r="AX12" i="5"/>
  <c r="AU18" i="5"/>
  <c r="AX18" i="5"/>
  <c r="AU5" i="5"/>
  <c r="AX5" i="5"/>
  <c r="AU9" i="5"/>
  <c r="AU17" i="5"/>
  <c r="AU19" i="5"/>
  <c r="AU2" i="5"/>
  <c r="AU6" i="5"/>
  <c r="AU13" i="5"/>
  <c r="AU10" i="5"/>
  <c r="AU8" i="5"/>
  <c r="AU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Y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 xr:uid="{E9E29836-2CEC-4E14-98F0-97403CBAC5B6}">
      <text>
        <r>
          <rPr>
            <sz val="11"/>
            <rFont val="Calibri"/>
            <family val="2"/>
          </rPr>
          <t>[JLA POE Price]*[DA %]</t>
        </r>
      </text>
    </comment>
    <comment ref="AK1" authorId="0" shapeId="0" xr:uid="{432D660A-4B6A-40D5-9357-36FC52DE7BD5}">
      <text>
        <r>
          <rPr>
            <sz val="11"/>
            <rFont val="Calibri"/>
            <family val="2"/>
          </rPr>
          <t>[JLA POE Price]*[Warehouse Charge %]</t>
        </r>
      </text>
    </comment>
    <comment ref="AM1" authorId="0" shapeId="0" xr:uid="{B7979F8D-5AA0-4620-AC90-7A7894B95D3D}">
      <text>
        <r>
          <rPr>
            <sz val="11"/>
            <rFont val="Calibri"/>
            <family val="2"/>
          </rPr>
          <t>[JLA POE Price]*[Royalty %]</t>
        </r>
      </text>
    </comment>
    <comment ref="AO1" authorId="0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R1" authorId="0" shapeId="0" xr:uid="{55F9AB7A-F55E-4DBA-8839-0DD91F07CE98}">
      <text>
        <r>
          <rPr>
            <sz val="11"/>
            <rFont val="Calibri"/>
            <family val="2"/>
          </rPr>
          <t>[JLA POE Price]*[Load 3 %]</t>
        </r>
      </text>
    </comment>
    <comment ref="AS1" authorId="0" shapeId="0" xr:uid="{4F149159-1AE5-4C93-85FC-77D666DE71B2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T1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 xr:uid="{4A0A7424-BF21-429A-BC98-28F493F28EBA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X1" authorId="0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AY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<sst xmlns="http://schemas.openxmlformats.org/spreadsheetml/2006/main" count="297" uniqueCount="117">
  <si>
    <t>Brand</t>
  </si>
  <si>
    <t>Package Type</t>
  </si>
  <si>
    <t>Licensor</t>
  </si>
  <si>
    <t>Normal</t>
  </si>
  <si>
    <t>finch + robin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</si>
  <si>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</si>
  <si>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</si>
  <si>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</si>
  <si>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</si>
  <si>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</si>
  <si>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</si>
  <si>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</si>
  <si>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</si>
  <si>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</si>
  <si>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</si>
  <si>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</si>
  <si>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</si>
  <si>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</si>
  <si>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</si>
  <si>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</si>
  <si>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</si>
  <si>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</si>
  <si>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</si>
  <si>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</si>
  <si>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</si>
  <si>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</si>
  <si>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</si>
  <si>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</si>
  <si>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</si>
  <si>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</si>
  <si>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</si>
  <si>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</si>
  <si>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</si>
  <si>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</si>
  <si>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</si>
  <si>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</si>
  <si>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</si>
  <si>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</si>
  <si>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</si>
  <si>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</si>
  <si>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</si>
  <si>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</si>
  <si>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</si>
  <si>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</si>
  <si>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</si>
  <si>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</si>
  <si>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</si>
  <si>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JLA POE MU%</t>
  </si>
  <si>
    <t>JLA POE Dead Net Price</t>
  </si>
  <si>
    <t>SHEET/SHEET SET</t>
  </si>
  <si>
    <t>UCCPM Price</t>
  </si>
  <si>
    <t>Load 3 %</t>
  </si>
  <si>
    <t>Load 3 $</t>
  </si>
  <si>
    <t>Load 3</t>
  </si>
  <si>
    <t>Customer Item#</t>
  </si>
  <si>
    <t>printed brushed GRS recycled polyester microfiber sheets, 4" single needle hem, PVC bag with inserts</t>
  </si>
  <si>
    <t>Print GRS Sheet</t>
  </si>
  <si>
    <t>100% polyester</t>
  </si>
  <si>
    <t>Full: 86"x96"/20"x30"(4)/54"x75"+14"</t>
  </si>
  <si>
    <t>Print</t>
  </si>
  <si>
    <t>Queen:90"x102"/20"x30"(4)/60"x80"+14"</t>
  </si>
  <si>
    <t>King:108"x102"/20"x40"(4)/78"x80"+14"</t>
  </si>
  <si>
    <t>6302.32.2040</t>
  </si>
  <si>
    <t>MEADOW FLORAL</t>
    <phoneticPr fontId="10" type="noConversion"/>
  </si>
  <si>
    <t>SPRING FLORAL</t>
    <phoneticPr fontId="10" type="noConversion"/>
  </si>
  <si>
    <t>BOUQUET</t>
    <phoneticPr fontId="10" type="noConversion"/>
  </si>
  <si>
    <t>WILDFLOWER</t>
    <phoneticPr fontId="10" type="noConversion"/>
  </si>
  <si>
    <t>FOLIAGE</t>
    <phoneticPr fontId="10" type="noConversion"/>
  </si>
  <si>
    <t>100226017FL</t>
    <phoneticPr fontId="10" type="noConversion"/>
  </si>
  <si>
    <t>194138167114</t>
    <phoneticPr fontId="10" type="noConversion"/>
  </si>
  <si>
    <t>100226017QN</t>
  </si>
  <si>
    <t>194138167107</t>
    <phoneticPr fontId="10" type="noConversion"/>
  </si>
  <si>
    <t>100226017KG</t>
  </si>
  <si>
    <t>100226018FL</t>
    <phoneticPr fontId="10" type="noConversion"/>
  </si>
  <si>
    <t>194138167145</t>
    <phoneticPr fontId="10" type="noConversion"/>
  </si>
  <si>
    <t>100226018QN</t>
  </si>
  <si>
    <t>194138167138</t>
    <phoneticPr fontId="10" type="noConversion"/>
  </si>
  <si>
    <t>100226018KG</t>
  </si>
  <si>
    <t>100226019FL</t>
    <phoneticPr fontId="10" type="noConversion"/>
  </si>
  <si>
    <t>194138167176</t>
    <phoneticPr fontId="10" type="noConversion"/>
  </si>
  <si>
    <t>100226019QN</t>
  </si>
  <si>
    <t>194138167169</t>
    <phoneticPr fontId="10" type="noConversion"/>
  </si>
  <si>
    <t>100226019KG</t>
  </si>
  <si>
    <t>100226020FL</t>
    <phoneticPr fontId="10" type="noConversion"/>
  </si>
  <si>
    <t>194138167206</t>
    <phoneticPr fontId="10" type="noConversion"/>
  </si>
  <si>
    <t>100226020QN</t>
  </si>
  <si>
    <t>194138167190</t>
    <phoneticPr fontId="10" type="noConversion"/>
  </si>
  <si>
    <t>100226020KG</t>
  </si>
  <si>
    <t>100226021FL</t>
    <phoneticPr fontId="10" type="noConversion"/>
  </si>
  <si>
    <t>194138167237</t>
    <phoneticPr fontId="10" type="noConversion"/>
  </si>
  <si>
    <t>100226021QN</t>
  </si>
  <si>
    <t>194138167220</t>
    <phoneticPr fontId="10" type="noConversion"/>
  </si>
  <si>
    <t>100226021KG</t>
  </si>
  <si>
    <t>100226022FL</t>
    <phoneticPr fontId="10" type="noConversion"/>
  </si>
  <si>
    <t>194138167268</t>
    <phoneticPr fontId="10" type="noConversion"/>
  </si>
  <si>
    <t>100226022QN</t>
  </si>
  <si>
    <t>194138167251</t>
    <phoneticPr fontId="10" type="noConversion"/>
  </si>
  <si>
    <t>100226022KG</t>
  </si>
  <si>
    <t>GREEN TILE</t>
    <phoneticPr fontId="10" type="noConversion"/>
  </si>
  <si>
    <t>MST20-6238</t>
  </si>
  <si>
    <t>MST20-6239</t>
  </si>
  <si>
    <t>MST20-6240</t>
  </si>
  <si>
    <t>MST20-6241</t>
  </si>
  <si>
    <t>MST20-6242</t>
  </si>
  <si>
    <t>MST20-6243</t>
  </si>
  <si>
    <t>MST20-6244</t>
  </si>
  <si>
    <t>MST20-6245</t>
  </si>
  <si>
    <t>MST20-6246</t>
  </si>
  <si>
    <t>MST20-6247</t>
  </si>
  <si>
    <t>MST20-6248</t>
  </si>
  <si>
    <t>MST20-6249</t>
  </si>
  <si>
    <t>MST20-6250</t>
  </si>
  <si>
    <t>MST20-6251</t>
  </si>
  <si>
    <t>MST20-6252</t>
  </si>
  <si>
    <t>MST20-6253</t>
  </si>
  <si>
    <t>MST20-6254</t>
  </si>
  <si>
    <t>MST20-6255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</si>
</sst>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[$-409]dd/mmm/yy;@"/>
    <numFmt numFmtId="181" formatCode="0.0%"/>
    <numFmt numFmtId="182" formatCode="0.0"/>
    <numFmt numFmtId="183" formatCode="0_);\(0\)"/>
    <numFmt numFmtId="184" formatCode="0.0000_ "/>
    <numFmt numFmtId="187" formatCode="_ &quot;Rs.&quot;\ * #,##0.00_ ;_ &quot;Rs.&quot;\ * \-#,##0.00_ ;_ &quot;Rs.&quot;\ * &quot;-&quot;??_ ;_ @_ "/>
  </numFmts>
  <fonts count="15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sz val="10"/>
      <color indexed="8"/>
      <name val="Arial"/>
      <family val="2"/>
    </font>
    <font>
      <sz val="11"/>
      <color indexed="8"/>
      <name val="等线"/>
      <family val="2"/>
      <scheme val="minor"/>
    </font>
    <font>
      <sz val="10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4">
    <xf numFmtId="0" fontId="0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180" fontId="6" fillId="0" borderId="0"/>
    <xf numFmtId="9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80" fontId="6" fillId="0" borderId="0"/>
    <xf numFmtId="0" fontId="3" fillId="0" borderId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2" fillId="0" borderId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  <xf numFmtId="0" fontId="1" fillId="0" borderId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4" applyAlignment="1">
      <alignment horizontal="center" wrapText="1"/>
    </xf>
    <xf numFmtId="0" fontId="5" fillId="0" borderId="0" xfId="4" applyAlignment="1">
      <alignment wrapText="1"/>
    </xf>
    <xf numFmtId="10" fontId="5" fillId="0" borderId="0" xfId="4" applyNumberFormat="1" applyAlignment="1">
      <alignment wrapText="1"/>
    </xf>
    <xf numFmtId="178" fontId="5" fillId="0" borderId="0" xfId="4" applyNumberFormat="1" applyAlignment="1">
      <alignment wrapText="1"/>
    </xf>
    <xf numFmtId="0" fontId="4" fillId="0" borderId="1" xfId="4" applyFont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0" fontId="8" fillId="6" borderId="1" xfId="4" applyFont="1" applyFill="1" applyBorder="1" applyAlignment="1">
      <alignment horizontal="center" wrapText="1"/>
    </xf>
    <xf numFmtId="0" fontId="4" fillId="6" borderId="1" xfId="4" applyFont="1" applyFill="1" applyBorder="1" applyAlignment="1">
      <alignment horizontal="center" wrapText="1"/>
    </xf>
    <xf numFmtId="178" fontId="4" fillId="7" borderId="2" xfId="4" applyNumberFormat="1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4" fillId="0" borderId="1" xfId="4" applyNumberFormat="1" applyFont="1" applyBorder="1" applyAlignment="1">
      <alignment horizontal="center" wrapText="1"/>
    </xf>
    <xf numFmtId="1" fontId="4" fillId="0" borderId="1" xfId="4" applyNumberFormat="1" applyFont="1" applyBorder="1" applyAlignment="1">
      <alignment horizontal="center" wrapText="1"/>
    </xf>
    <xf numFmtId="2" fontId="9" fillId="0" borderId="1" xfId="1" applyNumberFormat="1" applyFont="1" applyBorder="1" applyAlignment="1">
      <alignment wrapText="1"/>
    </xf>
    <xf numFmtId="2" fontId="7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8" fontId="9" fillId="0" borderId="1" xfId="1" applyNumberFormat="1" applyFont="1" applyBorder="1" applyAlignment="1">
      <alignment wrapText="1"/>
    </xf>
    <xf numFmtId="10" fontId="4" fillId="0" borderId="1" xfId="4" applyNumberFormat="1" applyFont="1" applyBorder="1" applyAlignment="1">
      <alignment horizontal="center" wrapText="1"/>
    </xf>
    <xf numFmtId="178" fontId="9" fillId="6" borderId="1" xfId="1" applyNumberFormat="1" applyFont="1" applyFill="1" applyBorder="1" applyAlignment="1">
      <alignment wrapText="1"/>
    </xf>
    <xf numFmtId="178" fontId="9" fillId="3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178" fontId="7" fillId="8" borderId="1" xfId="1" applyNumberFormat="1" applyFont="1" applyFill="1" applyBorder="1" applyAlignment="1">
      <alignment wrapText="1"/>
    </xf>
    <xf numFmtId="0" fontId="5" fillId="0" borderId="1" xfId="4" applyBorder="1" applyAlignment="1">
      <alignment horizontal="center"/>
    </xf>
    <xf numFmtId="0" fontId="5" fillId="0" borderId="1" xfId="4" applyBorder="1"/>
    <xf numFmtId="179" fontId="5" fillId="0" borderId="1" xfId="4" applyNumberFormat="1" applyBorder="1"/>
    <xf numFmtId="1" fontId="5" fillId="0" borderId="1" xfId="4" applyNumberFormat="1" applyBorder="1"/>
    <xf numFmtId="2" fontId="5" fillId="0" borderId="1" xfId="4" applyNumberFormat="1" applyBorder="1"/>
    <xf numFmtId="1" fontId="5" fillId="2" borderId="1" xfId="4" applyNumberFormat="1" applyFill="1" applyBorder="1"/>
    <xf numFmtId="3" fontId="5" fillId="0" borderId="1" xfId="4" applyNumberFormat="1" applyBorder="1"/>
    <xf numFmtId="178" fontId="5" fillId="2" borderId="1" xfId="4" applyNumberFormat="1" applyFill="1" applyBorder="1"/>
    <xf numFmtId="181" fontId="5" fillId="0" borderId="1" xfId="4" applyNumberFormat="1" applyBorder="1"/>
    <xf numFmtId="10" fontId="5" fillId="0" borderId="1" xfId="4" applyNumberFormat="1" applyBorder="1"/>
    <xf numFmtId="10" fontId="0" fillId="2" borderId="1" xfId="5" applyNumberFormat="1" applyFont="1" applyFill="1" applyBorder="1" applyAlignment="1"/>
    <xf numFmtId="178" fontId="5" fillId="0" borderId="1" xfId="4" applyNumberFormat="1" applyBorder="1"/>
    <xf numFmtId="0" fontId="5" fillId="0" borderId="0" xfId="4"/>
    <xf numFmtId="2" fontId="5" fillId="0" borderId="0" xfId="4" applyNumberFormat="1" applyAlignment="1">
      <alignment wrapText="1"/>
    </xf>
    <xf numFmtId="1" fontId="5" fillId="0" borderId="0" xfId="4" applyNumberFormat="1" applyAlignment="1">
      <alignment wrapText="1"/>
    </xf>
    <xf numFmtId="178" fontId="5" fillId="0" borderId="2" xfId="4" applyNumberFormat="1" applyBorder="1"/>
    <xf numFmtId="182" fontId="4" fillId="0" borderId="1" xfId="4" applyNumberFormat="1" applyFont="1" applyBorder="1" applyAlignment="1">
      <alignment horizontal="center" wrapText="1"/>
    </xf>
    <xf numFmtId="182" fontId="5" fillId="0" borderId="1" xfId="4" applyNumberFormat="1" applyBorder="1"/>
    <xf numFmtId="182" fontId="5" fillId="0" borderId="0" xfId="4" applyNumberFormat="1" applyAlignment="1">
      <alignment wrapText="1"/>
    </xf>
    <xf numFmtId="178" fontId="5" fillId="0" borderId="2" xfId="4" applyNumberFormat="1" applyBorder="1" applyAlignment="1">
      <alignment horizontal="center" wrapText="1"/>
    </xf>
    <xf numFmtId="178" fontId="4" fillId="4" borderId="0" xfId="4" applyNumberFormat="1" applyFont="1" applyFill="1" applyAlignment="1">
      <alignment wrapText="1"/>
    </xf>
    <xf numFmtId="178" fontId="7" fillId="0" borderId="1" xfId="1" applyNumberFormat="1" applyFont="1" applyBorder="1" applyAlignment="1">
      <alignment wrapText="1"/>
    </xf>
    <xf numFmtId="184" fontId="5" fillId="2" borderId="1" xfId="4" applyNumberFormat="1" applyFill="1" applyBorder="1"/>
    <xf numFmtId="0" fontId="11" fillId="0" borderId="1" xfId="4" applyFont="1" applyBorder="1"/>
    <xf numFmtId="183" fontId="14" fillId="0" borderId="1" xfId="4" applyNumberFormat="1" applyFont="1" applyBorder="1" applyAlignment="1">
      <alignment horizontal="left"/>
    </xf>
    <xf numFmtId="183" fontId="14" fillId="0" borderId="1" xfId="4" applyNumberFormat="1" applyFont="1" applyBorder="1"/>
    <xf numFmtId="49" fontId="14" fillId="0" borderId="3" xfId="0" applyNumberFormat="1" applyFont="1" applyBorder="1" applyAlignment="1" applyProtection="1">
      <alignment horizontal="left" wrapText="1"/>
      <protection locked="0"/>
    </xf>
    <xf numFmtId="49" fontId="14" fillId="0" borderId="3" xfId="0" applyNumberFormat="1" applyFont="1" applyBorder="1" applyAlignment="1" applyProtection="1">
      <alignment wrapText="1"/>
      <protection locked="0"/>
    </xf>
  </cellXfs>
  <cellStyles count="34">
    <cellStyle name="Currency 2 2 2" xfId="8" xr:uid="{C2EF2C26-C451-44C1-B6BC-05E871A7681D}"/>
    <cellStyle name="Currency_West End Quote Sheet for Fred Meyer20090804-Hellen" xfId="17" xr:uid="{5EBE1AAB-A5DB-47E2-9FFA-EA81A6AAD3C8}"/>
    <cellStyle name="Normal 2" xfId="4" xr:uid="{A726E472-5091-4176-87EE-43E00D126BFD}"/>
    <cellStyle name="Normal 2 18 2" xfId="1" xr:uid="{1BA08453-9F65-454B-A4A0-7177E70831F2}"/>
    <cellStyle name="Normal 35" xfId="6" xr:uid="{0C70E6D3-78F0-4522-8A03-1830168E43CB}"/>
    <cellStyle name="Normal_HSN-micro fiber comforter set  duvet set and sheet set11-29-2010" xfId="21" xr:uid="{0E5D3BAD-F26B-44DA-9BFC-29076713D575}"/>
    <cellStyle name="Percent 2" xfId="5" xr:uid="{832D11BF-67D6-4668-B213-728A38DC2251}"/>
    <cellStyle name="Percent 2 2 2" xfId="7" xr:uid="{440AF2CE-86DB-4897-867E-BEC824EF2DDA}"/>
    <cellStyle name="Style 1" xfId="3" xr:uid="{F4609D05-B161-47A5-8040-F8D4BA086F06}"/>
    <cellStyle name="百分比 2" xfId="15" xr:uid="{DE54C8D0-5F25-4416-BA29-8A7DC942E1EA}"/>
    <cellStyle name="百分比 3" xfId="13" xr:uid="{AB0A12B0-4BDE-41BF-8BC6-82715253AF28}"/>
    <cellStyle name="百分比 3 2" xfId="24" xr:uid="{36F6D219-9D46-4E24-832A-9708D63B09CE}"/>
    <cellStyle name="百分比 3 3" xfId="28" xr:uid="{3D58768E-D958-4495-88F5-6071435DD807}"/>
    <cellStyle name="百分比 4" xfId="22" xr:uid="{2CCA3816-F305-4602-ACCC-1F87D6189CD6}"/>
    <cellStyle name="百分比 5" xfId="33" xr:uid="{559F8DA3-B856-44FA-8D00-386CE3F1CA10}"/>
    <cellStyle name="常规" xfId="0" builtinId="0"/>
    <cellStyle name="常规 16" xfId="23" xr:uid="{F8442E20-002B-4C5B-8819-9FAAEB88E0B2}"/>
    <cellStyle name="常规 17 2 3" xfId="10" xr:uid="{E3FEA684-FA06-47E7-A3CD-293E15A7DF4D}"/>
    <cellStyle name="常规 17 2 3 2" xfId="25" xr:uid="{B47B28A7-C264-49E5-BE0C-7E1316BC945B}"/>
    <cellStyle name="常规 2" xfId="14" xr:uid="{831CA003-0320-47F5-94C3-A8313A9D7681}"/>
    <cellStyle name="常规 2 5" xfId="19" xr:uid="{D2CCA489-CB2C-4A83-9992-FC1FFBC25D45}"/>
    <cellStyle name="常规 3" xfId="29" xr:uid="{395CCC4C-EE5B-4E58-8311-7DF15A957556}"/>
    <cellStyle name="常规 4" xfId="30" xr:uid="{2AEB305F-2575-456D-A301-BD966BA16688}"/>
    <cellStyle name="货币 2" xfId="11" xr:uid="{5DECBA9F-1F85-4066-9D5B-BEB8352A117B}"/>
    <cellStyle name="货币 2 2" xfId="16" xr:uid="{2CD4EFA8-696F-46C8-BD0E-6CCA1224E6F8}"/>
    <cellStyle name="货币 2 3" xfId="26" xr:uid="{24F883AC-F131-421B-9C59-DEA9EAFBD388}"/>
    <cellStyle name="货币 3" xfId="31" xr:uid="{1E1AA514-0C2B-4210-8ED7-8973717D18A8}"/>
    <cellStyle name="千位分隔 2" xfId="12" xr:uid="{2CD673DE-AB82-496A-8333-679CDC0717B1}"/>
    <cellStyle name="千位分隔 2 2" xfId="27" xr:uid="{4629677B-A0AD-4FFA-8C99-18D4641EC67E}"/>
    <cellStyle name="千位分隔 3" xfId="32" xr:uid="{530262AD-992E-4145-A67B-148DF39DEE98}"/>
    <cellStyle name="样式 1 2" xfId="2" xr:uid="{DC9B73B6-A1E9-48DB-83A0-64D6E1D16DDF}"/>
    <cellStyle name="样式 1 2 2" xfId="20" xr:uid="{D31C960C-01C7-4BE5-9BE3-09F254A3498C}"/>
    <cellStyle name="样式 1 5" xfId="9" xr:uid="{DDB5C0FA-A73B-4D02-BAA7-9CEB24CD27C3}"/>
    <cellStyle name="样式 1_Belk Ecoweave 400 tc tencel sheet quote 10092014" xfId="18" xr:uid="{0F84B9EA-13A9-497A-94D9-066B8A1B83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AY20"/>
  <sheetViews>
    <sheetView tabSelected="1" zoomScale="90" zoomScaleNormal="90" workbookViewId="0">
      <selection activeCell="C25" sqref="C25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9.42578125" style="2" customWidth="1"/>
    <col min="6" max="6" width="15.5703125" style="2" customWidth="1"/>
    <col min="7" max="7" width="18.140625" style="2" customWidth="1"/>
    <col min="8" max="8" width="53" style="2" customWidth="1"/>
    <col min="9" max="9" width="16" style="2" customWidth="1"/>
    <col min="10" max="10" width="14.140625" style="2" customWidth="1"/>
    <col min="11" max="11" width="44.5703125" style="2" customWidth="1"/>
    <col min="12" max="12" width="8.28515625" style="2" customWidth="1"/>
    <col min="13" max="13" width="13.42578125" style="2" customWidth="1"/>
    <col min="14" max="15" width="14.42578125" style="2" customWidth="1"/>
    <col min="16" max="16" width="8.85546875" style="2" customWidth="1"/>
    <col min="17" max="17" width="8.85546875" style="4" customWidth="1"/>
    <col min="18" max="18" width="8.5703125" style="4" customWidth="1"/>
    <col min="19" max="19" width="9.42578125" style="2" customWidth="1"/>
    <col min="20" max="20" width="8.140625" style="41" customWidth="1"/>
    <col min="21" max="21" width="8.7109375" style="41" customWidth="1"/>
    <col min="22" max="22" width="7.140625" style="41" customWidth="1"/>
    <col min="23" max="23" width="9" style="36" customWidth="1"/>
    <col min="24" max="24" width="6.28515625" style="37" customWidth="1"/>
    <col min="25" max="26" width="10" style="36" customWidth="1"/>
    <col min="27" max="27" width="9.85546875" style="37" customWidth="1"/>
    <col min="28" max="28" width="7.85546875" style="2" customWidth="1"/>
    <col min="29" max="29" width="8.85546875" style="4" customWidth="1"/>
    <col min="30" max="30" width="11.42578125" style="2" customWidth="1"/>
    <col min="31" max="31" width="8.42578125" style="3" customWidth="1"/>
    <col min="32" max="32" width="9" style="4" customWidth="1"/>
    <col min="33" max="33" width="8.42578125" style="4" customWidth="1"/>
    <col min="34" max="34" width="7.85546875" style="3" customWidth="1"/>
    <col min="35" max="35" width="8.28515625" style="4" customWidth="1"/>
    <col min="36" max="36" width="11.5703125" style="3" customWidth="1"/>
    <col min="37" max="37" width="10.85546875" style="4" customWidth="1"/>
    <col min="38" max="38" width="8.140625" style="3" customWidth="1"/>
    <col min="39" max="39" width="9.28515625" style="4" customWidth="1"/>
    <col min="40" max="40" width="8.140625" style="3" customWidth="1"/>
    <col min="41" max="42" width="9.28515625" style="4" customWidth="1"/>
    <col min="43" max="43" width="8.140625" style="3" customWidth="1"/>
    <col min="44" max="44" width="9.28515625" style="4" customWidth="1"/>
    <col min="45" max="45" width="7.85546875" style="4" customWidth="1"/>
    <col min="46" max="46" width="9.5703125" style="4" customWidth="1"/>
    <col min="47" max="47" width="7.7109375" style="4" customWidth="1"/>
    <col min="48" max="48" width="12.140625" style="4" customWidth="1"/>
    <col min="49" max="49" width="9.140625" style="2"/>
    <col min="50" max="50" width="11.5703125" style="4" customWidth="1"/>
    <col min="51" max="51" width="15" style="4" customWidth="1"/>
    <col min="52" max="16384" width="9.140625" style="2"/>
  </cols>
  <sheetData>
    <row r="1" spans="1:51" ht="68.099999999999994" customHeight="1" x14ac:dyDescent="0.25">
      <c r="A1" s="5" t="s">
        <v>6</v>
      </c>
      <c r="B1" s="5" t="s">
        <v>7</v>
      </c>
      <c r="C1" s="6" t="s">
        <v>8</v>
      </c>
      <c r="D1" s="7" t="s">
        <v>0</v>
      </c>
      <c r="E1" s="7" t="s">
        <v>2</v>
      </c>
      <c r="F1" s="8" t="s">
        <v>9</v>
      </c>
      <c r="G1" s="6" t="s">
        <v>10</v>
      </c>
      <c r="H1" s="9" t="s">
        <v>11</v>
      </c>
      <c r="I1" s="9" t="s">
        <v>12</v>
      </c>
      <c r="J1" s="9" t="s">
        <v>13</v>
      </c>
      <c r="K1" s="9" t="s">
        <v>14</v>
      </c>
      <c r="L1" s="9" t="s">
        <v>15</v>
      </c>
      <c r="M1" s="6" t="s">
        <v>16</v>
      </c>
      <c r="N1" s="6" t="s">
        <v>17</v>
      </c>
      <c r="O1" s="6" t="s">
        <v>54</v>
      </c>
      <c r="P1" s="9" t="s">
        <v>18</v>
      </c>
      <c r="Q1" s="43" t="s">
        <v>50</v>
      </c>
      <c r="R1" s="10" t="s">
        <v>19</v>
      </c>
      <c r="S1" s="11" t="s">
        <v>1</v>
      </c>
      <c r="T1" s="39" t="s">
        <v>20</v>
      </c>
      <c r="U1" s="39" t="s">
        <v>21</v>
      </c>
      <c r="V1" s="39" t="s">
        <v>22</v>
      </c>
      <c r="W1" s="12" t="s">
        <v>23</v>
      </c>
      <c r="X1" s="13" t="s">
        <v>24</v>
      </c>
      <c r="Y1" s="14" t="s">
        <v>25</v>
      </c>
      <c r="Z1" s="15" t="s">
        <v>26</v>
      </c>
      <c r="AA1" s="16" t="s">
        <v>27</v>
      </c>
      <c r="AB1" s="5" t="s">
        <v>28</v>
      </c>
      <c r="AC1" s="17" t="s">
        <v>29</v>
      </c>
      <c r="AD1" s="5" t="s">
        <v>30</v>
      </c>
      <c r="AE1" s="18" t="s">
        <v>31</v>
      </c>
      <c r="AF1" s="19" t="s">
        <v>32</v>
      </c>
      <c r="AG1" s="17" t="s">
        <v>33</v>
      </c>
      <c r="AH1" s="18" t="s">
        <v>34</v>
      </c>
      <c r="AI1" s="17" t="s">
        <v>35</v>
      </c>
      <c r="AJ1" s="18" t="s">
        <v>36</v>
      </c>
      <c r="AK1" s="17" t="s">
        <v>37</v>
      </c>
      <c r="AL1" s="18" t="s">
        <v>38</v>
      </c>
      <c r="AM1" s="17" t="s">
        <v>39</v>
      </c>
      <c r="AN1" s="18" t="s">
        <v>40</v>
      </c>
      <c r="AO1" s="17" t="s">
        <v>41</v>
      </c>
      <c r="AP1" s="44" t="s">
        <v>53</v>
      </c>
      <c r="AQ1" s="18" t="s">
        <v>51</v>
      </c>
      <c r="AR1" s="17" t="s">
        <v>52</v>
      </c>
      <c r="AS1" s="17" t="s">
        <v>42</v>
      </c>
      <c r="AT1" s="20" t="s">
        <v>43</v>
      </c>
      <c r="AU1" s="21" t="s">
        <v>47</v>
      </c>
      <c r="AV1" s="22" t="s">
        <v>48</v>
      </c>
      <c r="AW1" s="5" t="s">
        <v>44</v>
      </c>
      <c r="AX1" s="17" t="s">
        <v>45</v>
      </c>
      <c r="AY1" s="17" t="s">
        <v>46</v>
      </c>
    </row>
    <row r="2" spans="1:51" s="35" customFormat="1" x14ac:dyDescent="0.25">
      <c r="A2" s="23">
        <v>1</v>
      </c>
      <c r="B2" s="24"/>
      <c r="C2" s="24"/>
      <c r="D2" s="24" t="s">
        <v>4</v>
      </c>
      <c r="E2" s="24"/>
      <c r="F2" s="24" t="s">
        <v>49</v>
      </c>
      <c r="G2" s="25" t="s">
        <v>63</v>
      </c>
      <c r="H2" s="24" t="s">
        <v>55</v>
      </c>
      <c r="I2" s="24" t="s">
        <v>56</v>
      </c>
      <c r="J2" s="23" t="s">
        <v>57</v>
      </c>
      <c r="K2" s="24" t="s">
        <v>58</v>
      </c>
      <c r="L2" s="24" t="s">
        <v>59</v>
      </c>
      <c r="M2" s="46" t="s">
        <v>99</v>
      </c>
      <c r="N2" s="47">
        <v>194138167091</v>
      </c>
      <c r="O2" s="48" t="s">
        <v>68</v>
      </c>
      <c r="P2" s="24" t="s">
        <v>5</v>
      </c>
      <c r="Q2" s="42">
        <v>5.36</v>
      </c>
      <c r="R2" s="38">
        <v>5.36</v>
      </c>
      <c r="S2" s="24" t="s">
        <v>3</v>
      </c>
      <c r="T2" s="40">
        <v>30</v>
      </c>
      <c r="U2" s="40">
        <v>25</v>
      </c>
      <c r="V2" s="40">
        <v>25</v>
      </c>
      <c r="W2" s="27"/>
      <c r="X2" s="26">
        <v>3</v>
      </c>
      <c r="Y2" s="45">
        <f>IF(T2="","",T2*U2*V2/1000000)</f>
        <v>1.8800000000000001E-2</v>
      </c>
      <c r="Z2" s="27">
        <v>56</v>
      </c>
      <c r="AA2" s="28">
        <f>IF(X2="","",Z2/Y2*X2)</f>
        <v>8936</v>
      </c>
      <c r="AB2" s="29">
        <v>3000</v>
      </c>
      <c r="AC2" s="30">
        <f>IF(ISERROR(AB2/AA2),"",AB2/AA2)</f>
        <v>0.34</v>
      </c>
      <c r="AD2" s="24" t="s">
        <v>62</v>
      </c>
      <c r="AE2" s="31">
        <v>0.41399999999999998</v>
      </c>
      <c r="AF2" s="30">
        <f>IF(ISERROR(R2*AE2),"",R2*AE2)</f>
        <v>2.2200000000000002</v>
      </c>
      <c r="AG2" s="30">
        <f>IF(ISERROR(R2+AC2+AF2),"",R2+AC2+AF2)</f>
        <v>7.92</v>
      </c>
      <c r="AH2" s="32">
        <v>0</v>
      </c>
      <c r="AI2" s="30">
        <f t="shared" ref="AI2:AI19" si="0">IF(ISERROR(AV2*AH2),"",AV2*AH2)</f>
        <v>0</v>
      </c>
      <c r="AJ2" s="32">
        <v>0</v>
      </c>
      <c r="AK2" s="30">
        <f t="shared" ref="AK2:AK19" si="1">IF(ISERROR(AV2*AJ2),"",AV2*AJ2)</f>
        <v>0</v>
      </c>
      <c r="AL2" s="32">
        <v>0</v>
      </c>
      <c r="AM2" s="30">
        <f>IF(ISERROR(AV2*AL2),"",AV2*AL2)</f>
        <v>0</v>
      </c>
      <c r="AN2" s="32">
        <v>0</v>
      </c>
      <c r="AO2" s="30">
        <f>IF(ISERROR(R2*AN2),"",R2*AN2)</f>
        <v>0</v>
      </c>
      <c r="AP2" s="34">
        <v>0</v>
      </c>
      <c r="AQ2" s="32">
        <v>0</v>
      </c>
      <c r="AR2" s="30">
        <f>IF(ISERROR(AV2*AQ2),"",AV2*AQ2)</f>
        <v>0</v>
      </c>
      <c r="AS2" s="30">
        <f>IF(ISERROR(AI2+AK2+AM2+AO2+AR2),"",AI2+AK2+AM2+AO2+AR2)</f>
        <v>0</v>
      </c>
      <c r="AT2" s="30">
        <f t="shared" ref="AT2:AT19" si="2">IF(ISERROR(AG2+AS2),"",AG2+AS2)</f>
        <v>7.92</v>
      </c>
      <c r="AU2" s="33">
        <f t="shared" ref="AU2:AU19" si="3">IF(ISERROR((AV2-AT2)/AV2),"",(AV2-AT2)/AV2)</f>
        <v>8.0100000000000005E-2</v>
      </c>
      <c r="AV2" s="34">
        <v>8.61</v>
      </c>
      <c r="AW2" s="26">
        <v>120</v>
      </c>
      <c r="AX2" s="30">
        <f>IF(ISERROR(AT2*AW2),"",AT2*AW2)</f>
        <v>950.4</v>
      </c>
      <c r="AY2" s="30">
        <f>IF(ISERROR(AV2*AW2),"",AV2*AW2)</f>
        <v>1033.2</v>
      </c>
    </row>
    <row r="3" spans="1:51" s="35" customFormat="1" x14ac:dyDescent="0.25">
      <c r="A3" s="23">
        <v>2</v>
      </c>
      <c r="B3" s="24"/>
      <c r="C3" s="24"/>
      <c r="D3" s="24" t="s">
        <v>4</v>
      </c>
      <c r="E3" s="24"/>
      <c r="F3" s="24" t="s">
        <v>49</v>
      </c>
      <c r="G3" s="25" t="s">
        <v>63</v>
      </c>
      <c r="H3" s="24" t="s">
        <v>55</v>
      </c>
      <c r="I3" s="24" t="s">
        <v>56</v>
      </c>
      <c r="J3" s="23" t="s">
        <v>57</v>
      </c>
      <c r="K3" s="24" t="s">
        <v>60</v>
      </c>
      <c r="L3" s="24" t="s">
        <v>59</v>
      </c>
      <c r="M3" s="46" t="s">
        <v>100</v>
      </c>
      <c r="N3" s="49" t="s">
        <v>69</v>
      </c>
      <c r="O3" s="50" t="s">
        <v>70</v>
      </c>
      <c r="P3" s="24" t="s">
        <v>5</v>
      </c>
      <c r="Q3" s="42">
        <v>5.72</v>
      </c>
      <c r="R3" s="38">
        <v>5.72</v>
      </c>
      <c r="S3" s="24" t="s">
        <v>3</v>
      </c>
      <c r="T3" s="40">
        <v>30</v>
      </c>
      <c r="U3" s="40">
        <v>25</v>
      </c>
      <c r="V3" s="40">
        <v>28</v>
      </c>
      <c r="W3" s="27"/>
      <c r="X3" s="26">
        <v>3</v>
      </c>
      <c r="Y3" s="45">
        <f t="shared" ref="Y3:Y19" si="4">IF(T3="","",T3*U3*V3/1000000)</f>
        <v>2.1000000000000001E-2</v>
      </c>
      <c r="Z3" s="27">
        <v>56</v>
      </c>
      <c r="AA3" s="28">
        <f t="shared" ref="AA3:AA19" si="5">IF(X3="","",Z3/Y3*X3)</f>
        <v>8000</v>
      </c>
      <c r="AB3" s="29">
        <v>3000</v>
      </c>
      <c r="AC3" s="30">
        <f t="shared" ref="AC3:AC19" si="6">IF(ISERROR(AB3/AA3),"",AB3/AA3)</f>
        <v>0.38</v>
      </c>
      <c r="AD3" s="24" t="s">
        <v>62</v>
      </c>
      <c r="AE3" s="31">
        <v>0.41399999999999998</v>
      </c>
      <c r="AF3" s="30">
        <f t="shared" ref="AF3:AF19" si="7">IF(ISERROR(R3*AE3),"",R3*AE3)</f>
        <v>2.37</v>
      </c>
      <c r="AG3" s="30">
        <f t="shared" ref="AG3:AG19" si="8">IF(ISERROR(R3+AC3+AF3),"",R3+AC3+AF3)</f>
        <v>8.4700000000000006</v>
      </c>
      <c r="AH3" s="32">
        <v>0</v>
      </c>
      <c r="AI3" s="30">
        <f t="shared" si="0"/>
        <v>0</v>
      </c>
      <c r="AJ3" s="32">
        <v>0</v>
      </c>
      <c r="AK3" s="30">
        <f t="shared" si="1"/>
        <v>0</v>
      </c>
      <c r="AL3" s="32">
        <v>0</v>
      </c>
      <c r="AM3" s="30">
        <f t="shared" ref="AM3:AM19" si="9">IF(ISERROR(AV3*AL3),"",AV3*AL3)</f>
        <v>0</v>
      </c>
      <c r="AN3" s="32">
        <v>0</v>
      </c>
      <c r="AO3" s="30">
        <f t="shared" ref="AO3:AO19" si="10">IF(ISERROR(R3*AN3),"",R3*AN3)</f>
        <v>0</v>
      </c>
      <c r="AP3" s="34">
        <v>0</v>
      </c>
      <c r="AQ3" s="32">
        <v>0</v>
      </c>
      <c r="AR3" s="30">
        <f t="shared" ref="AR3:AR19" si="11">IF(ISERROR(AV3*AQ3),"",AV3*AQ3)</f>
        <v>0</v>
      </c>
      <c r="AS3" s="30">
        <f t="shared" ref="AS3:AS19" si="12">IF(ISERROR(AI3+AK3+AM3+AO3+AR3),"",AI3+AK3+AM3+AO3+AR3)</f>
        <v>0</v>
      </c>
      <c r="AT3" s="30">
        <f t="shared" si="2"/>
        <v>8.4700000000000006</v>
      </c>
      <c r="AU3" s="33">
        <f t="shared" si="3"/>
        <v>8.1299999999999997E-2</v>
      </c>
      <c r="AV3" s="34">
        <v>9.2200000000000006</v>
      </c>
      <c r="AW3" s="26">
        <v>360</v>
      </c>
      <c r="AX3" s="30">
        <f t="shared" ref="AX3:AX19" si="13">IF(ISERROR(AT3*AW3),"",AT3*AW3)</f>
        <v>3049.2</v>
      </c>
      <c r="AY3" s="30">
        <f t="shared" ref="AY3:AY19" si="14">IF(ISERROR(AV3*AW3),"",AV3*AW3)</f>
        <v>3319.2</v>
      </c>
    </row>
    <row r="4" spans="1:51" s="35" customFormat="1" x14ac:dyDescent="0.25">
      <c r="A4" s="23">
        <v>3</v>
      </c>
      <c r="B4" s="24"/>
      <c r="C4" s="24"/>
      <c r="D4" s="24" t="s">
        <v>4</v>
      </c>
      <c r="E4" s="24"/>
      <c r="F4" s="24" t="s">
        <v>49</v>
      </c>
      <c r="G4" s="25" t="s">
        <v>63</v>
      </c>
      <c r="H4" s="24" t="s">
        <v>55</v>
      </c>
      <c r="I4" s="24" t="s">
        <v>56</v>
      </c>
      <c r="J4" s="23" t="s">
        <v>57</v>
      </c>
      <c r="K4" s="24" t="s">
        <v>61</v>
      </c>
      <c r="L4" s="24" t="s">
        <v>59</v>
      </c>
      <c r="M4" s="46" t="s">
        <v>101</v>
      </c>
      <c r="N4" s="50" t="s">
        <v>71</v>
      </c>
      <c r="O4" s="50" t="s">
        <v>72</v>
      </c>
      <c r="P4" s="24" t="s">
        <v>5</v>
      </c>
      <c r="Q4" s="42">
        <v>6.63</v>
      </c>
      <c r="R4" s="38">
        <v>6.63</v>
      </c>
      <c r="S4" s="24" t="s">
        <v>3</v>
      </c>
      <c r="T4" s="40">
        <v>30</v>
      </c>
      <c r="U4" s="40">
        <v>25</v>
      </c>
      <c r="V4" s="40">
        <v>31</v>
      </c>
      <c r="W4" s="27"/>
      <c r="X4" s="26">
        <v>3</v>
      </c>
      <c r="Y4" s="45">
        <f t="shared" si="4"/>
        <v>2.3300000000000001E-2</v>
      </c>
      <c r="Z4" s="27">
        <v>56</v>
      </c>
      <c r="AA4" s="28">
        <f t="shared" si="5"/>
        <v>7210</v>
      </c>
      <c r="AB4" s="29">
        <v>3000</v>
      </c>
      <c r="AC4" s="30">
        <f t="shared" si="6"/>
        <v>0.42</v>
      </c>
      <c r="AD4" s="24" t="s">
        <v>62</v>
      </c>
      <c r="AE4" s="31">
        <v>0.41399999999999998</v>
      </c>
      <c r="AF4" s="30">
        <f t="shared" si="7"/>
        <v>2.74</v>
      </c>
      <c r="AG4" s="30">
        <f t="shared" si="8"/>
        <v>9.7899999999999991</v>
      </c>
      <c r="AH4" s="32">
        <v>0</v>
      </c>
      <c r="AI4" s="30">
        <f t="shared" si="0"/>
        <v>0</v>
      </c>
      <c r="AJ4" s="32">
        <v>0</v>
      </c>
      <c r="AK4" s="30">
        <f t="shared" si="1"/>
        <v>0</v>
      </c>
      <c r="AL4" s="32">
        <v>0</v>
      </c>
      <c r="AM4" s="30">
        <f t="shared" si="9"/>
        <v>0</v>
      </c>
      <c r="AN4" s="32">
        <v>0</v>
      </c>
      <c r="AO4" s="30">
        <f t="shared" si="10"/>
        <v>0</v>
      </c>
      <c r="AP4" s="34">
        <v>0</v>
      </c>
      <c r="AQ4" s="32">
        <v>0</v>
      </c>
      <c r="AR4" s="30">
        <f t="shared" si="11"/>
        <v>0</v>
      </c>
      <c r="AS4" s="30">
        <f t="shared" si="12"/>
        <v>0</v>
      </c>
      <c r="AT4" s="30">
        <f t="shared" si="2"/>
        <v>9.7899999999999991</v>
      </c>
      <c r="AU4" s="33">
        <f t="shared" si="3"/>
        <v>7.9000000000000001E-2</v>
      </c>
      <c r="AV4" s="34">
        <v>10.63</v>
      </c>
      <c r="AW4" s="26">
        <v>120</v>
      </c>
      <c r="AX4" s="30">
        <f t="shared" si="13"/>
        <v>1174.8</v>
      </c>
      <c r="AY4" s="30">
        <f t="shared" si="14"/>
        <v>1275.5999999999999</v>
      </c>
    </row>
    <row r="5" spans="1:51" s="35" customFormat="1" x14ac:dyDescent="0.25">
      <c r="A5" s="23">
        <v>4</v>
      </c>
      <c r="B5" s="24"/>
      <c r="C5" s="24"/>
      <c r="D5" s="24" t="s">
        <v>4</v>
      </c>
      <c r="E5" s="24"/>
      <c r="F5" s="24" t="s">
        <v>49</v>
      </c>
      <c r="G5" s="25" t="s">
        <v>64</v>
      </c>
      <c r="H5" s="24" t="s">
        <v>55</v>
      </c>
      <c r="I5" s="24" t="s">
        <v>56</v>
      </c>
      <c r="J5" s="23" t="s">
        <v>57</v>
      </c>
      <c r="K5" s="24" t="s">
        <v>58</v>
      </c>
      <c r="L5" s="24" t="s">
        <v>59</v>
      </c>
      <c r="M5" s="46" t="s">
        <v>102</v>
      </c>
      <c r="N5" s="47">
        <v>194138167121</v>
      </c>
      <c r="O5" s="48" t="s">
        <v>73</v>
      </c>
      <c r="P5" s="24" t="s">
        <v>5</v>
      </c>
      <c r="Q5" s="42">
        <v>5.36</v>
      </c>
      <c r="R5" s="38">
        <v>5.36</v>
      </c>
      <c r="S5" s="24" t="s">
        <v>3</v>
      </c>
      <c r="T5" s="40">
        <v>30</v>
      </c>
      <c r="U5" s="40">
        <v>25</v>
      </c>
      <c r="V5" s="40">
        <v>25</v>
      </c>
      <c r="W5" s="27"/>
      <c r="X5" s="26">
        <v>3</v>
      </c>
      <c r="Y5" s="45">
        <f t="shared" si="4"/>
        <v>1.8800000000000001E-2</v>
      </c>
      <c r="Z5" s="27">
        <v>56</v>
      </c>
      <c r="AA5" s="28">
        <f t="shared" si="5"/>
        <v>8936</v>
      </c>
      <c r="AB5" s="29">
        <v>3000</v>
      </c>
      <c r="AC5" s="30">
        <f t="shared" si="6"/>
        <v>0.34</v>
      </c>
      <c r="AD5" s="24" t="s">
        <v>62</v>
      </c>
      <c r="AE5" s="31">
        <v>0.41399999999999998</v>
      </c>
      <c r="AF5" s="30">
        <f t="shared" si="7"/>
        <v>2.2200000000000002</v>
      </c>
      <c r="AG5" s="30">
        <f t="shared" si="8"/>
        <v>7.92</v>
      </c>
      <c r="AH5" s="32">
        <v>0</v>
      </c>
      <c r="AI5" s="30">
        <f t="shared" si="0"/>
        <v>0</v>
      </c>
      <c r="AJ5" s="32">
        <v>0</v>
      </c>
      <c r="AK5" s="30">
        <f t="shared" si="1"/>
        <v>0</v>
      </c>
      <c r="AL5" s="32">
        <v>0</v>
      </c>
      <c r="AM5" s="30">
        <f t="shared" si="9"/>
        <v>0</v>
      </c>
      <c r="AN5" s="32">
        <v>0</v>
      </c>
      <c r="AO5" s="30">
        <f t="shared" si="10"/>
        <v>0</v>
      </c>
      <c r="AP5" s="34">
        <v>0</v>
      </c>
      <c r="AQ5" s="32">
        <v>0</v>
      </c>
      <c r="AR5" s="30">
        <f t="shared" si="11"/>
        <v>0</v>
      </c>
      <c r="AS5" s="30">
        <f t="shared" si="12"/>
        <v>0</v>
      </c>
      <c r="AT5" s="30">
        <f t="shared" si="2"/>
        <v>7.92</v>
      </c>
      <c r="AU5" s="33">
        <f t="shared" si="3"/>
        <v>8.0100000000000005E-2</v>
      </c>
      <c r="AV5" s="34">
        <v>8.61</v>
      </c>
      <c r="AW5" s="26">
        <v>120</v>
      </c>
      <c r="AX5" s="30">
        <f t="shared" si="13"/>
        <v>950.4</v>
      </c>
      <c r="AY5" s="30">
        <f t="shared" si="14"/>
        <v>1033.2</v>
      </c>
    </row>
    <row r="6" spans="1:51" s="35" customFormat="1" x14ac:dyDescent="0.25">
      <c r="A6" s="23">
        <v>5</v>
      </c>
      <c r="B6" s="24"/>
      <c r="C6" s="24"/>
      <c r="D6" s="24" t="s">
        <v>4</v>
      </c>
      <c r="E6" s="24"/>
      <c r="F6" s="24" t="s">
        <v>49</v>
      </c>
      <c r="G6" s="25" t="s">
        <v>64</v>
      </c>
      <c r="H6" s="24" t="s">
        <v>55</v>
      </c>
      <c r="I6" s="24" t="s">
        <v>56</v>
      </c>
      <c r="J6" s="23" t="s">
        <v>57</v>
      </c>
      <c r="K6" s="24" t="s">
        <v>60</v>
      </c>
      <c r="L6" s="24" t="s">
        <v>59</v>
      </c>
      <c r="M6" s="46" t="s">
        <v>103</v>
      </c>
      <c r="N6" s="49" t="s">
        <v>74</v>
      </c>
      <c r="O6" s="50" t="s">
        <v>75</v>
      </c>
      <c r="P6" s="24" t="s">
        <v>5</v>
      </c>
      <c r="Q6" s="42">
        <v>5.72</v>
      </c>
      <c r="R6" s="38">
        <v>5.72</v>
      </c>
      <c r="S6" s="24" t="s">
        <v>3</v>
      </c>
      <c r="T6" s="40">
        <v>30</v>
      </c>
      <c r="U6" s="40">
        <v>25</v>
      </c>
      <c r="V6" s="40">
        <v>28</v>
      </c>
      <c r="W6" s="27"/>
      <c r="X6" s="26">
        <v>3</v>
      </c>
      <c r="Y6" s="45">
        <f t="shared" si="4"/>
        <v>2.1000000000000001E-2</v>
      </c>
      <c r="Z6" s="27">
        <v>56</v>
      </c>
      <c r="AA6" s="28">
        <f t="shared" si="5"/>
        <v>8000</v>
      </c>
      <c r="AB6" s="29">
        <v>3000</v>
      </c>
      <c r="AC6" s="30">
        <f t="shared" si="6"/>
        <v>0.38</v>
      </c>
      <c r="AD6" s="24" t="s">
        <v>62</v>
      </c>
      <c r="AE6" s="31">
        <v>0.41399999999999998</v>
      </c>
      <c r="AF6" s="30">
        <f t="shared" si="7"/>
        <v>2.37</v>
      </c>
      <c r="AG6" s="30">
        <f t="shared" si="8"/>
        <v>8.4700000000000006</v>
      </c>
      <c r="AH6" s="32">
        <v>0</v>
      </c>
      <c r="AI6" s="30">
        <f t="shared" si="0"/>
        <v>0</v>
      </c>
      <c r="AJ6" s="32">
        <v>0</v>
      </c>
      <c r="AK6" s="30">
        <f t="shared" si="1"/>
        <v>0</v>
      </c>
      <c r="AL6" s="32">
        <v>0</v>
      </c>
      <c r="AM6" s="30">
        <f t="shared" si="9"/>
        <v>0</v>
      </c>
      <c r="AN6" s="32">
        <v>0</v>
      </c>
      <c r="AO6" s="30">
        <f t="shared" si="10"/>
        <v>0</v>
      </c>
      <c r="AP6" s="34">
        <v>0</v>
      </c>
      <c r="AQ6" s="32">
        <v>0</v>
      </c>
      <c r="AR6" s="30">
        <f t="shared" si="11"/>
        <v>0</v>
      </c>
      <c r="AS6" s="30">
        <f t="shared" si="12"/>
        <v>0</v>
      </c>
      <c r="AT6" s="30">
        <f t="shared" si="2"/>
        <v>8.4700000000000006</v>
      </c>
      <c r="AU6" s="33">
        <f t="shared" si="3"/>
        <v>8.1299999999999997E-2</v>
      </c>
      <c r="AV6" s="34">
        <v>9.2200000000000006</v>
      </c>
      <c r="AW6" s="26">
        <v>360</v>
      </c>
      <c r="AX6" s="30">
        <f t="shared" si="13"/>
        <v>3049.2</v>
      </c>
      <c r="AY6" s="30">
        <f t="shared" si="14"/>
        <v>3319.2</v>
      </c>
    </row>
    <row r="7" spans="1:51" s="35" customFormat="1" x14ac:dyDescent="0.25">
      <c r="A7" s="23">
        <v>6</v>
      </c>
      <c r="B7" s="24"/>
      <c r="C7" s="24"/>
      <c r="D7" s="24" t="s">
        <v>4</v>
      </c>
      <c r="E7" s="24"/>
      <c r="F7" s="24" t="s">
        <v>49</v>
      </c>
      <c r="G7" s="25" t="s">
        <v>64</v>
      </c>
      <c r="H7" s="24" t="s">
        <v>55</v>
      </c>
      <c r="I7" s="24" t="s">
        <v>56</v>
      </c>
      <c r="J7" s="23" t="s">
        <v>57</v>
      </c>
      <c r="K7" s="24" t="s">
        <v>61</v>
      </c>
      <c r="L7" s="24" t="s">
        <v>59</v>
      </c>
      <c r="M7" s="46" t="s">
        <v>104</v>
      </c>
      <c r="N7" s="50" t="s">
        <v>76</v>
      </c>
      <c r="O7" s="50" t="s">
        <v>77</v>
      </c>
      <c r="P7" s="24" t="s">
        <v>5</v>
      </c>
      <c r="Q7" s="42">
        <v>6.63</v>
      </c>
      <c r="R7" s="38">
        <v>6.63</v>
      </c>
      <c r="S7" s="24" t="s">
        <v>3</v>
      </c>
      <c r="T7" s="40">
        <v>30</v>
      </c>
      <c r="U7" s="40">
        <v>25</v>
      </c>
      <c r="V7" s="40">
        <v>31</v>
      </c>
      <c r="W7" s="27"/>
      <c r="X7" s="26">
        <v>3</v>
      </c>
      <c r="Y7" s="45">
        <f t="shared" si="4"/>
        <v>2.3300000000000001E-2</v>
      </c>
      <c r="Z7" s="27">
        <v>56</v>
      </c>
      <c r="AA7" s="28">
        <f t="shared" si="5"/>
        <v>7210</v>
      </c>
      <c r="AB7" s="29">
        <v>3000</v>
      </c>
      <c r="AC7" s="30">
        <f t="shared" si="6"/>
        <v>0.42</v>
      </c>
      <c r="AD7" s="24" t="s">
        <v>62</v>
      </c>
      <c r="AE7" s="31">
        <v>0.41399999999999998</v>
      </c>
      <c r="AF7" s="30">
        <f t="shared" si="7"/>
        <v>2.74</v>
      </c>
      <c r="AG7" s="30">
        <f t="shared" si="8"/>
        <v>9.7899999999999991</v>
      </c>
      <c r="AH7" s="32">
        <v>0</v>
      </c>
      <c r="AI7" s="30">
        <f t="shared" si="0"/>
        <v>0</v>
      </c>
      <c r="AJ7" s="32">
        <v>0</v>
      </c>
      <c r="AK7" s="30">
        <f t="shared" si="1"/>
        <v>0</v>
      </c>
      <c r="AL7" s="32">
        <v>0</v>
      </c>
      <c r="AM7" s="30">
        <f t="shared" si="9"/>
        <v>0</v>
      </c>
      <c r="AN7" s="32">
        <v>0</v>
      </c>
      <c r="AO7" s="30">
        <f t="shared" si="10"/>
        <v>0</v>
      </c>
      <c r="AP7" s="34">
        <v>0</v>
      </c>
      <c r="AQ7" s="32">
        <v>0</v>
      </c>
      <c r="AR7" s="30">
        <f t="shared" si="11"/>
        <v>0</v>
      </c>
      <c r="AS7" s="30">
        <f t="shared" si="12"/>
        <v>0</v>
      </c>
      <c r="AT7" s="30">
        <f t="shared" si="2"/>
        <v>9.7899999999999991</v>
      </c>
      <c r="AU7" s="33">
        <f t="shared" si="3"/>
        <v>7.9000000000000001E-2</v>
      </c>
      <c r="AV7" s="34">
        <v>10.63</v>
      </c>
      <c r="AW7" s="26">
        <v>120</v>
      </c>
      <c r="AX7" s="30">
        <f t="shared" si="13"/>
        <v>1174.8</v>
      </c>
      <c r="AY7" s="30">
        <f t="shared" si="14"/>
        <v>1275.5999999999999</v>
      </c>
    </row>
    <row r="8" spans="1:51" s="35" customFormat="1" x14ac:dyDescent="0.25">
      <c r="A8" s="23">
        <v>7</v>
      </c>
      <c r="B8" s="24"/>
      <c r="C8" s="24"/>
      <c r="D8" s="24" t="s">
        <v>4</v>
      </c>
      <c r="E8" s="24"/>
      <c r="F8" s="24" t="s">
        <v>49</v>
      </c>
      <c r="G8" s="25" t="s">
        <v>65</v>
      </c>
      <c r="H8" s="24" t="s">
        <v>55</v>
      </c>
      <c r="I8" s="24" t="s">
        <v>56</v>
      </c>
      <c r="J8" s="23" t="s">
        <v>57</v>
      </c>
      <c r="K8" s="24" t="s">
        <v>58</v>
      </c>
      <c r="L8" s="24" t="s">
        <v>59</v>
      </c>
      <c r="M8" s="46" t="s">
        <v>105</v>
      </c>
      <c r="N8" s="47">
        <v>194138167152</v>
      </c>
      <c r="O8" s="48" t="s">
        <v>78</v>
      </c>
      <c r="P8" s="24" t="s">
        <v>5</v>
      </c>
      <c r="Q8" s="42">
        <v>5.36</v>
      </c>
      <c r="R8" s="38">
        <v>5.36</v>
      </c>
      <c r="S8" s="24" t="s">
        <v>3</v>
      </c>
      <c r="T8" s="40">
        <v>30</v>
      </c>
      <c r="U8" s="40">
        <v>25</v>
      </c>
      <c r="V8" s="40">
        <v>25</v>
      </c>
      <c r="W8" s="27"/>
      <c r="X8" s="26">
        <v>3</v>
      </c>
      <c r="Y8" s="45">
        <f t="shared" si="4"/>
        <v>1.8800000000000001E-2</v>
      </c>
      <c r="Z8" s="27">
        <v>56</v>
      </c>
      <c r="AA8" s="28">
        <f t="shared" si="5"/>
        <v>8936</v>
      </c>
      <c r="AB8" s="29">
        <v>3000</v>
      </c>
      <c r="AC8" s="30">
        <f t="shared" si="6"/>
        <v>0.34</v>
      </c>
      <c r="AD8" s="24" t="s">
        <v>62</v>
      </c>
      <c r="AE8" s="31">
        <v>0.41399999999999998</v>
      </c>
      <c r="AF8" s="30">
        <f t="shared" si="7"/>
        <v>2.2200000000000002</v>
      </c>
      <c r="AG8" s="30">
        <f t="shared" si="8"/>
        <v>7.92</v>
      </c>
      <c r="AH8" s="32">
        <v>0</v>
      </c>
      <c r="AI8" s="30">
        <f t="shared" si="0"/>
        <v>0</v>
      </c>
      <c r="AJ8" s="32">
        <v>0</v>
      </c>
      <c r="AK8" s="30">
        <f t="shared" si="1"/>
        <v>0</v>
      </c>
      <c r="AL8" s="32">
        <v>0</v>
      </c>
      <c r="AM8" s="30">
        <f t="shared" si="9"/>
        <v>0</v>
      </c>
      <c r="AN8" s="32">
        <v>0</v>
      </c>
      <c r="AO8" s="30">
        <f t="shared" si="10"/>
        <v>0</v>
      </c>
      <c r="AP8" s="34">
        <v>0</v>
      </c>
      <c r="AQ8" s="32">
        <v>0</v>
      </c>
      <c r="AR8" s="30">
        <f t="shared" si="11"/>
        <v>0</v>
      </c>
      <c r="AS8" s="30">
        <f t="shared" si="12"/>
        <v>0</v>
      </c>
      <c r="AT8" s="30">
        <f t="shared" si="2"/>
        <v>7.92</v>
      </c>
      <c r="AU8" s="33">
        <f t="shared" si="3"/>
        <v>8.0100000000000005E-2</v>
      </c>
      <c r="AV8" s="34">
        <v>8.61</v>
      </c>
      <c r="AW8" s="26">
        <v>120</v>
      </c>
      <c r="AX8" s="30">
        <f t="shared" si="13"/>
        <v>950.4</v>
      </c>
      <c r="AY8" s="30">
        <f t="shared" si="14"/>
        <v>1033.2</v>
      </c>
    </row>
    <row r="9" spans="1:51" s="35" customFormat="1" x14ac:dyDescent="0.25">
      <c r="A9" s="23">
        <v>8</v>
      </c>
      <c r="B9" s="24"/>
      <c r="C9" s="24"/>
      <c r="D9" s="24" t="s">
        <v>4</v>
      </c>
      <c r="E9" s="24"/>
      <c r="F9" s="24" t="s">
        <v>49</v>
      </c>
      <c r="G9" s="25" t="s">
        <v>65</v>
      </c>
      <c r="H9" s="24" t="s">
        <v>55</v>
      </c>
      <c r="I9" s="24" t="s">
        <v>56</v>
      </c>
      <c r="J9" s="23" t="s">
        <v>57</v>
      </c>
      <c r="K9" s="24" t="s">
        <v>60</v>
      </c>
      <c r="L9" s="24" t="s">
        <v>59</v>
      </c>
      <c r="M9" s="46" t="s">
        <v>106</v>
      </c>
      <c r="N9" s="49" t="s">
        <v>79</v>
      </c>
      <c r="O9" s="50" t="s">
        <v>80</v>
      </c>
      <c r="P9" s="24" t="s">
        <v>5</v>
      </c>
      <c r="Q9" s="42">
        <v>5.72</v>
      </c>
      <c r="R9" s="38">
        <v>5.72</v>
      </c>
      <c r="S9" s="24" t="s">
        <v>3</v>
      </c>
      <c r="T9" s="40">
        <v>30</v>
      </c>
      <c r="U9" s="40">
        <v>25</v>
      </c>
      <c r="V9" s="40">
        <v>28</v>
      </c>
      <c r="W9" s="27"/>
      <c r="X9" s="26">
        <v>3</v>
      </c>
      <c r="Y9" s="45">
        <f t="shared" si="4"/>
        <v>2.1000000000000001E-2</v>
      </c>
      <c r="Z9" s="27">
        <v>56</v>
      </c>
      <c r="AA9" s="28">
        <f t="shared" si="5"/>
        <v>8000</v>
      </c>
      <c r="AB9" s="29">
        <v>3000</v>
      </c>
      <c r="AC9" s="30">
        <f t="shared" si="6"/>
        <v>0.38</v>
      </c>
      <c r="AD9" s="24" t="s">
        <v>62</v>
      </c>
      <c r="AE9" s="31">
        <v>0.41399999999999998</v>
      </c>
      <c r="AF9" s="30">
        <f t="shared" si="7"/>
        <v>2.37</v>
      </c>
      <c r="AG9" s="30">
        <f t="shared" si="8"/>
        <v>8.4700000000000006</v>
      </c>
      <c r="AH9" s="32">
        <v>0</v>
      </c>
      <c r="AI9" s="30">
        <f t="shared" si="0"/>
        <v>0</v>
      </c>
      <c r="AJ9" s="32">
        <v>0</v>
      </c>
      <c r="AK9" s="30">
        <f t="shared" si="1"/>
        <v>0</v>
      </c>
      <c r="AL9" s="32">
        <v>0</v>
      </c>
      <c r="AM9" s="30">
        <f t="shared" si="9"/>
        <v>0</v>
      </c>
      <c r="AN9" s="32">
        <v>0</v>
      </c>
      <c r="AO9" s="30">
        <f t="shared" si="10"/>
        <v>0</v>
      </c>
      <c r="AP9" s="34">
        <v>0</v>
      </c>
      <c r="AQ9" s="32">
        <v>0</v>
      </c>
      <c r="AR9" s="30">
        <f t="shared" si="11"/>
        <v>0</v>
      </c>
      <c r="AS9" s="30">
        <f t="shared" si="12"/>
        <v>0</v>
      </c>
      <c r="AT9" s="30">
        <f t="shared" si="2"/>
        <v>8.4700000000000006</v>
      </c>
      <c r="AU9" s="33">
        <f t="shared" si="3"/>
        <v>8.1299999999999997E-2</v>
      </c>
      <c r="AV9" s="34">
        <v>9.2200000000000006</v>
      </c>
      <c r="AW9" s="26">
        <v>360</v>
      </c>
      <c r="AX9" s="30">
        <f t="shared" si="13"/>
        <v>3049.2</v>
      </c>
      <c r="AY9" s="30">
        <f t="shared" si="14"/>
        <v>3319.2</v>
      </c>
    </row>
    <row r="10" spans="1:51" s="35" customFormat="1" x14ac:dyDescent="0.25">
      <c r="A10" s="23">
        <v>9</v>
      </c>
      <c r="B10" s="24"/>
      <c r="C10" s="24"/>
      <c r="D10" s="24" t="s">
        <v>4</v>
      </c>
      <c r="E10" s="24"/>
      <c r="F10" s="24" t="s">
        <v>49</v>
      </c>
      <c r="G10" s="25" t="s">
        <v>65</v>
      </c>
      <c r="H10" s="24" t="s">
        <v>55</v>
      </c>
      <c r="I10" s="24" t="s">
        <v>56</v>
      </c>
      <c r="J10" s="23" t="s">
        <v>57</v>
      </c>
      <c r="K10" s="24" t="s">
        <v>61</v>
      </c>
      <c r="L10" s="24" t="s">
        <v>59</v>
      </c>
      <c r="M10" s="46" t="s">
        <v>107</v>
      </c>
      <c r="N10" s="50" t="s">
        <v>81</v>
      </c>
      <c r="O10" s="50" t="s">
        <v>82</v>
      </c>
      <c r="P10" s="24" t="s">
        <v>5</v>
      </c>
      <c r="Q10" s="42">
        <v>6.63</v>
      </c>
      <c r="R10" s="38">
        <v>6.63</v>
      </c>
      <c r="S10" s="24" t="s">
        <v>3</v>
      </c>
      <c r="T10" s="40">
        <v>30</v>
      </c>
      <c r="U10" s="40">
        <v>25</v>
      </c>
      <c r="V10" s="40">
        <v>31</v>
      </c>
      <c r="W10" s="27"/>
      <c r="X10" s="26">
        <v>3</v>
      </c>
      <c r="Y10" s="45">
        <f t="shared" si="4"/>
        <v>2.3300000000000001E-2</v>
      </c>
      <c r="Z10" s="27">
        <v>56</v>
      </c>
      <c r="AA10" s="28">
        <f t="shared" si="5"/>
        <v>7210</v>
      </c>
      <c r="AB10" s="29">
        <v>3000</v>
      </c>
      <c r="AC10" s="30">
        <f t="shared" si="6"/>
        <v>0.42</v>
      </c>
      <c r="AD10" s="24" t="s">
        <v>62</v>
      </c>
      <c r="AE10" s="31">
        <v>0.41399999999999998</v>
      </c>
      <c r="AF10" s="30">
        <f t="shared" si="7"/>
        <v>2.74</v>
      </c>
      <c r="AG10" s="30">
        <f t="shared" si="8"/>
        <v>9.7899999999999991</v>
      </c>
      <c r="AH10" s="32">
        <v>0</v>
      </c>
      <c r="AI10" s="30">
        <f t="shared" si="0"/>
        <v>0</v>
      </c>
      <c r="AJ10" s="32">
        <v>0</v>
      </c>
      <c r="AK10" s="30">
        <f t="shared" si="1"/>
        <v>0</v>
      </c>
      <c r="AL10" s="32">
        <v>0</v>
      </c>
      <c r="AM10" s="30">
        <f t="shared" si="9"/>
        <v>0</v>
      </c>
      <c r="AN10" s="32">
        <v>0</v>
      </c>
      <c r="AO10" s="30">
        <f t="shared" si="10"/>
        <v>0</v>
      </c>
      <c r="AP10" s="34">
        <v>0</v>
      </c>
      <c r="AQ10" s="32">
        <v>0</v>
      </c>
      <c r="AR10" s="30">
        <f t="shared" si="11"/>
        <v>0</v>
      </c>
      <c r="AS10" s="30">
        <f t="shared" si="12"/>
        <v>0</v>
      </c>
      <c r="AT10" s="30">
        <f t="shared" si="2"/>
        <v>9.7899999999999991</v>
      </c>
      <c r="AU10" s="33">
        <f t="shared" si="3"/>
        <v>7.9000000000000001E-2</v>
      </c>
      <c r="AV10" s="34">
        <v>10.63</v>
      </c>
      <c r="AW10" s="26">
        <v>120</v>
      </c>
      <c r="AX10" s="30">
        <f t="shared" si="13"/>
        <v>1174.8</v>
      </c>
      <c r="AY10" s="30">
        <f t="shared" si="14"/>
        <v>1275.5999999999999</v>
      </c>
    </row>
    <row r="11" spans="1:51" s="35" customFormat="1" x14ac:dyDescent="0.25">
      <c r="A11" s="23">
        <v>10</v>
      </c>
      <c r="B11" s="24"/>
      <c r="C11" s="24"/>
      <c r="D11" s="24" t="s">
        <v>4</v>
      </c>
      <c r="E11" s="24"/>
      <c r="F11" s="24" t="s">
        <v>49</v>
      </c>
      <c r="G11" s="25" t="s">
        <v>66</v>
      </c>
      <c r="H11" s="24" t="s">
        <v>55</v>
      </c>
      <c r="I11" s="24" t="s">
        <v>56</v>
      </c>
      <c r="J11" s="23" t="s">
        <v>57</v>
      </c>
      <c r="K11" s="24" t="s">
        <v>58</v>
      </c>
      <c r="L11" s="24" t="s">
        <v>59</v>
      </c>
      <c r="M11" s="46" t="s">
        <v>108</v>
      </c>
      <c r="N11" s="47">
        <v>194138167183</v>
      </c>
      <c r="O11" s="48" t="s">
        <v>83</v>
      </c>
      <c r="P11" s="24" t="s">
        <v>5</v>
      </c>
      <c r="Q11" s="42">
        <v>5.36</v>
      </c>
      <c r="R11" s="38">
        <v>5.36</v>
      </c>
      <c r="S11" s="24" t="s">
        <v>3</v>
      </c>
      <c r="T11" s="40">
        <v>30</v>
      </c>
      <c r="U11" s="40">
        <v>25</v>
      </c>
      <c r="V11" s="40">
        <v>25</v>
      </c>
      <c r="W11" s="27"/>
      <c r="X11" s="26">
        <v>3</v>
      </c>
      <c r="Y11" s="45">
        <f t="shared" si="4"/>
        <v>1.8800000000000001E-2</v>
      </c>
      <c r="Z11" s="27">
        <v>56</v>
      </c>
      <c r="AA11" s="28">
        <f t="shared" si="5"/>
        <v>8936</v>
      </c>
      <c r="AB11" s="29">
        <v>3000</v>
      </c>
      <c r="AC11" s="30">
        <f t="shared" si="6"/>
        <v>0.34</v>
      </c>
      <c r="AD11" s="24" t="s">
        <v>62</v>
      </c>
      <c r="AE11" s="31">
        <v>0.41399999999999998</v>
      </c>
      <c r="AF11" s="30">
        <f t="shared" si="7"/>
        <v>2.2200000000000002</v>
      </c>
      <c r="AG11" s="30">
        <f t="shared" si="8"/>
        <v>7.92</v>
      </c>
      <c r="AH11" s="32">
        <v>0</v>
      </c>
      <c r="AI11" s="30">
        <f t="shared" si="0"/>
        <v>0</v>
      </c>
      <c r="AJ11" s="32">
        <v>0</v>
      </c>
      <c r="AK11" s="30">
        <f t="shared" si="1"/>
        <v>0</v>
      </c>
      <c r="AL11" s="32">
        <v>0</v>
      </c>
      <c r="AM11" s="30">
        <f t="shared" si="9"/>
        <v>0</v>
      </c>
      <c r="AN11" s="32">
        <v>0</v>
      </c>
      <c r="AO11" s="30">
        <f t="shared" si="10"/>
        <v>0</v>
      </c>
      <c r="AP11" s="34">
        <v>0</v>
      </c>
      <c r="AQ11" s="32">
        <v>0</v>
      </c>
      <c r="AR11" s="30">
        <f t="shared" si="11"/>
        <v>0</v>
      </c>
      <c r="AS11" s="30">
        <f t="shared" si="12"/>
        <v>0</v>
      </c>
      <c r="AT11" s="30">
        <f t="shared" si="2"/>
        <v>7.92</v>
      </c>
      <c r="AU11" s="33">
        <f t="shared" si="3"/>
        <v>8.0100000000000005E-2</v>
      </c>
      <c r="AV11" s="34">
        <v>8.61</v>
      </c>
      <c r="AW11" s="26">
        <v>120</v>
      </c>
      <c r="AX11" s="30">
        <f t="shared" si="13"/>
        <v>950.4</v>
      </c>
      <c r="AY11" s="30">
        <f t="shared" si="14"/>
        <v>1033.2</v>
      </c>
    </row>
    <row r="12" spans="1:51" s="35" customFormat="1" x14ac:dyDescent="0.25">
      <c r="A12" s="23">
        <v>11</v>
      </c>
      <c r="B12" s="24"/>
      <c r="C12" s="24"/>
      <c r="D12" s="24" t="s">
        <v>4</v>
      </c>
      <c r="E12" s="24"/>
      <c r="F12" s="24" t="s">
        <v>49</v>
      </c>
      <c r="G12" s="25" t="s">
        <v>66</v>
      </c>
      <c r="H12" s="24" t="s">
        <v>55</v>
      </c>
      <c r="I12" s="24" t="s">
        <v>56</v>
      </c>
      <c r="J12" s="23" t="s">
        <v>57</v>
      </c>
      <c r="K12" s="24" t="s">
        <v>60</v>
      </c>
      <c r="L12" s="24" t="s">
        <v>59</v>
      </c>
      <c r="M12" s="46" t="s">
        <v>109</v>
      </c>
      <c r="N12" s="49" t="s">
        <v>84</v>
      </c>
      <c r="O12" s="50" t="s">
        <v>85</v>
      </c>
      <c r="P12" s="24" t="s">
        <v>5</v>
      </c>
      <c r="Q12" s="42">
        <v>5.72</v>
      </c>
      <c r="R12" s="38">
        <v>5.72</v>
      </c>
      <c r="S12" s="24" t="s">
        <v>3</v>
      </c>
      <c r="T12" s="40">
        <v>30</v>
      </c>
      <c r="U12" s="40">
        <v>25</v>
      </c>
      <c r="V12" s="40">
        <v>28</v>
      </c>
      <c r="W12" s="27"/>
      <c r="X12" s="26">
        <v>3</v>
      </c>
      <c r="Y12" s="45">
        <f t="shared" si="4"/>
        <v>2.1000000000000001E-2</v>
      </c>
      <c r="Z12" s="27">
        <v>56</v>
      </c>
      <c r="AA12" s="28">
        <f t="shared" si="5"/>
        <v>8000</v>
      </c>
      <c r="AB12" s="29">
        <v>3000</v>
      </c>
      <c r="AC12" s="30">
        <f t="shared" si="6"/>
        <v>0.38</v>
      </c>
      <c r="AD12" s="24" t="s">
        <v>62</v>
      </c>
      <c r="AE12" s="31">
        <v>0.41399999999999998</v>
      </c>
      <c r="AF12" s="30">
        <f t="shared" si="7"/>
        <v>2.37</v>
      </c>
      <c r="AG12" s="30">
        <f t="shared" si="8"/>
        <v>8.4700000000000006</v>
      </c>
      <c r="AH12" s="32">
        <v>0</v>
      </c>
      <c r="AI12" s="30">
        <f t="shared" si="0"/>
        <v>0</v>
      </c>
      <c r="AJ12" s="32">
        <v>0</v>
      </c>
      <c r="AK12" s="30">
        <f t="shared" si="1"/>
        <v>0</v>
      </c>
      <c r="AL12" s="32">
        <v>0</v>
      </c>
      <c r="AM12" s="30">
        <f t="shared" si="9"/>
        <v>0</v>
      </c>
      <c r="AN12" s="32">
        <v>0</v>
      </c>
      <c r="AO12" s="30">
        <f t="shared" si="10"/>
        <v>0</v>
      </c>
      <c r="AP12" s="34">
        <v>0</v>
      </c>
      <c r="AQ12" s="32">
        <v>0</v>
      </c>
      <c r="AR12" s="30">
        <f t="shared" si="11"/>
        <v>0</v>
      </c>
      <c r="AS12" s="30">
        <f t="shared" si="12"/>
        <v>0</v>
      </c>
      <c r="AT12" s="30">
        <f t="shared" si="2"/>
        <v>8.4700000000000006</v>
      </c>
      <c r="AU12" s="33">
        <f t="shared" si="3"/>
        <v>8.1299999999999997E-2</v>
      </c>
      <c r="AV12" s="34">
        <v>9.2200000000000006</v>
      </c>
      <c r="AW12" s="26">
        <v>360</v>
      </c>
      <c r="AX12" s="30">
        <f t="shared" si="13"/>
        <v>3049.2</v>
      </c>
      <c r="AY12" s="30">
        <f t="shared" si="14"/>
        <v>3319.2</v>
      </c>
    </row>
    <row r="13" spans="1:51" s="35" customFormat="1" x14ac:dyDescent="0.25">
      <c r="A13" s="23">
        <v>12</v>
      </c>
      <c r="B13" s="24"/>
      <c r="C13" s="24"/>
      <c r="D13" s="24" t="s">
        <v>4</v>
      </c>
      <c r="E13" s="24"/>
      <c r="F13" s="24" t="s">
        <v>49</v>
      </c>
      <c r="G13" s="25" t="s">
        <v>66</v>
      </c>
      <c r="H13" s="24" t="s">
        <v>55</v>
      </c>
      <c r="I13" s="24" t="s">
        <v>56</v>
      </c>
      <c r="J13" s="23" t="s">
        <v>57</v>
      </c>
      <c r="K13" s="24" t="s">
        <v>61</v>
      </c>
      <c r="L13" s="24" t="s">
        <v>59</v>
      </c>
      <c r="M13" s="46" t="s">
        <v>110</v>
      </c>
      <c r="N13" s="50" t="s">
        <v>86</v>
      </c>
      <c r="O13" s="50" t="s">
        <v>87</v>
      </c>
      <c r="P13" s="24" t="s">
        <v>5</v>
      </c>
      <c r="Q13" s="42">
        <v>6.63</v>
      </c>
      <c r="R13" s="38">
        <v>6.63</v>
      </c>
      <c r="S13" s="24" t="s">
        <v>3</v>
      </c>
      <c r="T13" s="40">
        <v>30</v>
      </c>
      <c r="U13" s="40">
        <v>25</v>
      </c>
      <c r="V13" s="40">
        <v>31</v>
      </c>
      <c r="W13" s="27"/>
      <c r="X13" s="26">
        <v>3</v>
      </c>
      <c r="Y13" s="45">
        <f t="shared" si="4"/>
        <v>2.3300000000000001E-2</v>
      </c>
      <c r="Z13" s="27">
        <v>56</v>
      </c>
      <c r="AA13" s="28">
        <f t="shared" si="5"/>
        <v>7210</v>
      </c>
      <c r="AB13" s="29">
        <v>3000</v>
      </c>
      <c r="AC13" s="30">
        <f t="shared" si="6"/>
        <v>0.42</v>
      </c>
      <c r="AD13" s="24" t="s">
        <v>62</v>
      </c>
      <c r="AE13" s="31">
        <v>0.41399999999999998</v>
      </c>
      <c r="AF13" s="30">
        <f t="shared" si="7"/>
        <v>2.74</v>
      </c>
      <c r="AG13" s="30">
        <f t="shared" si="8"/>
        <v>9.7899999999999991</v>
      </c>
      <c r="AH13" s="32">
        <v>0</v>
      </c>
      <c r="AI13" s="30">
        <f t="shared" si="0"/>
        <v>0</v>
      </c>
      <c r="AJ13" s="32">
        <v>0</v>
      </c>
      <c r="AK13" s="30">
        <f t="shared" si="1"/>
        <v>0</v>
      </c>
      <c r="AL13" s="32">
        <v>0</v>
      </c>
      <c r="AM13" s="30">
        <f t="shared" si="9"/>
        <v>0</v>
      </c>
      <c r="AN13" s="32">
        <v>0</v>
      </c>
      <c r="AO13" s="30">
        <f t="shared" si="10"/>
        <v>0</v>
      </c>
      <c r="AP13" s="34">
        <v>0</v>
      </c>
      <c r="AQ13" s="32">
        <v>0</v>
      </c>
      <c r="AR13" s="30">
        <f t="shared" si="11"/>
        <v>0</v>
      </c>
      <c r="AS13" s="30">
        <f t="shared" si="12"/>
        <v>0</v>
      </c>
      <c r="AT13" s="30">
        <f t="shared" si="2"/>
        <v>9.7899999999999991</v>
      </c>
      <c r="AU13" s="33">
        <f t="shared" si="3"/>
        <v>7.9000000000000001E-2</v>
      </c>
      <c r="AV13" s="34">
        <v>10.63</v>
      </c>
      <c r="AW13" s="26">
        <v>120</v>
      </c>
      <c r="AX13" s="30">
        <f t="shared" si="13"/>
        <v>1174.8</v>
      </c>
      <c r="AY13" s="30">
        <f t="shared" si="14"/>
        <v>1275.5999999999999</v>
      </c>
    </row>
    <row r="14" spans="1:51" s="35" customFormat="1" x14ac:dyDescent="0.25">
      <c r="A14" s="23">
        <v>13</v>
      </c>
      <c r="B14" s="24"/>
      <c r="C14" s="24"/>
      <c r="D14" s="24" t="s">
        <v>4</v>
      </c>
      <c r="E14" s="24"/>
      <c r="F14" s="24" t="s">
        <v>49</v>
      </c>
      <c r="G14" s="25" t="s">
        <v>67</v>
      </c>
      <c r="H14" s="24" t="s">
        <v>55</v>
      </c>
      <c r="I14" s="24" t="s">
        <v>56</v>
      </c>
      <c r="J14" s="23" t="s">
        <v>57</v>
      </c>
      <c r="K14" s="24" t="s">
        <v>58</v>
      </c>
      <c r="L14" s="24" t="s">
        <v>59</v>
      </c>
      <c r="M14" s="46" t="s">
        <v>111</v>
      </c>
      <c r="N14" s="47">
        <v>194138167213</v>
      </c>
      <c r="O14" s="48" t="s">
        <v>88</v>
      </c>
      <c r="P14" s="24" t="s">
        <v>5</v>
      </c>
      <c r="Q14" s="42">
        <v>5.36</v>
      </c>
      <c r="R14" s="38">
        <v>5.36</v>
      </c>
      <c r="S14" s="24" t="s">
        <v>3</v>
      </c>
      <c r="T14" s="40">
        <v>30</v>
      </c>
      <c r="U14" s="40">
        <v>25</v>
      </c>
      <c r="V14" s="40">
        <v>25</v>
      </c>
      <c r="W14" s="27"/>
      <c r="X14" s="26">
        <v>3</v>
      </c>
      <c r="Y14" s="45">
        <f t="shared" si="4"/>
        <v>1.8800000000000001E-2</v>
      </c>
      <c r="Z14" s="27">
        <v>56</v>
      </c>
      <c r="AA14" s="28">
        <f t="shared" si="5"/>
        <v>8936</v>
      </c>
      <c r="AB14" s="29">
        <v>3000</v>
      </c>
      <c r="AC14" s="30">
        <f t="shared" si="6"/>
        <v>0.34</v>
      </c>
      <c r="AD14" s="24" t="s">
        <v>62</v>
      </c>
      <c r="AE14" s="31">
        <v>0.41399999999999998</v>
      </c>
      <c r="AF14" s="30">
        <f t="shared" si="7"/>
        <v>2.2200000000000002</v>
      </c>
      <c r="AG14" s="30">
        <f t="shared" si="8"/>
        <v>7.92</v>
      </c>
      <c r="AH14" s="32">
        <v>0</v>
      </c>
      <c r="AI14" s="30">
        <f t="shared" si="0"/>
        <v>0</v>
      </c>
      <c r="AJ14" s="32">
        <v>0</v>
      </c>
      <c r="AK14" s="30">
        <f t="shared" si="1"/>
        <v>0</v>
      </c>
      <c r="AL14" s="32">
        <v>0</v>
      </c>
      <c r="AM14" s="30">
        <f t="shared" si="9"/>
        <v>0</v>
      </c>
      <c r="AN14" s="32">
        <v>0</v>
      </c>
      <c r="AO14" s="30">
        <f t="shared" si="10"/>
        <v>0</v>
      </c>
      <c r="AP14" s="34">
        <v>0</v>
      </c>
      <c r="AQ14" s="32">
        <v>0</v>
      </c>
      <c r="AR14" s="30">
        <f t="shared" si="11"/>
        <v>0</v>
      </c>
      <c r="AS14" s="30">
        <f t="shared" si="12"/>
        <v>0</v>
      </c>
      <c r="AT14" s="30">
        <f t="shared" si="2"/>
        <v>7.92</v>
      </c>
      <c r="AU14" s="33">
        <f t="shared" si="3"/>
        <v>8.0100000000000005E-2</v>
      </c>
      <c r="AV14" s="34">
        <v>8.61</v>
      </c>
      <c r="AW14" s="26">
        <v>120</v>
      </c>
      <c r="AX14" s="30">
        <f t="shared" si="13"/>
        <v>950.4</v>
      </c>
      <c r="AY14" s="30">
        <f t="shared" si="14"/>
        <v>1033.2</v>
      </c>
    </row>
    <row r="15" spans="1:51" s="35" customFormat="1" x14ac:dyDescent="0.25">
      <c r="A15" s="23">
        <v>14</v>
      </c>
      <c r="B15" s="24"/>
      <c r="C15" s="24"/>
      <c r="D15" s="24" t="s">
        <v>4</v>
      </c>
      <c r="E15" s="24"/>
      <c r="F15" s="24" t="s">
        <v>49</v>
      </c>
      <c r="G15" s="25" t="s">
        <v>67</v>
      </c>
      <c r="H15" s="24" t="s">
        <v>55</v>
      </c>
      <c r="I15" s="24" t="s">
        <v>56</v>
      </c>
      <c r="J15" s="23" t="s">
        <v>57</v>
      </c>
      <c r="K15" s="24" t="s">
        <v>60</v>
      </c>
      <c r="L15" s="24" t="s">
        <v>59</v>
      </c>
      <c r="M15" s="46" t="s">
        <v>112</v>
      </c>
      <c r="N15" s="49" t="s">
        <v>89</v>
      </c>
      <c r="O15" s="50" t="s">
        <v>90</v>
      </c>
      <c r="P15" s="24" t="s">
        <v>5</v>
      </c>
      <c r="Q15" s="42">
        <v>5.72</v>
      </c>
      <c r="R15" s="38">
        <v>5.72</v>
      </c>
      <c r="S15" s="24" t="s">
        <v>3</v>
      </c>
      <c r="T15" s="40">
        <v>30</v>
      </c>
      <c r="U15" s="40">
        <v>25</v>
      </c>
      <c r="V15" s="40">
        <v>28</v>
      </c>
      <c r="W15" s="27"/>
      <c r="X15" s="26">
        <v>3</v>
      </c>
      <c r="Y15" s="45">
        <f t="shared" si="4"/>
        <v>2.1000000000000001E-2</v>
      </c>
      <c r="Z15" s="27">
        <v>56</v>
      </c>
      <c r="AA15" s="28">
        <f t="shared" si="5"/>
        <v>8000</v>
      </c>
      <c r="AB15" s="29">
        <v>3000</v>
      </c>
      <c r="AC15" s="30">
        <f t="shared" si="6"/>
        <v>0.38</v>
      </c>
      <c r="AD15" s="24" t="s">
        <v>62</v>
      </c>
      <c r="AE15" s="31">
        <v>0.41399999999999998</v>
      </c>
      <c r="AF15" s="30">
        <f t="shared" si="7"/>
        <v>2.37</v>
      </c>
      <c r="AG15" s="30">
        <f t="shared" si="8"/>
        <v>8.4700000000000006</v>
      </c>
      <c r="AH15" s="32">
        <v>0</v>
      </c>
      <c r="AI15" s="30">
        <f t="shared" si="0"/>
        <v>0</v>
      </c>
      <c r="AJ15" s="32">
        <v>0</v>
      </c>
      <c r="AK15" s="30">
        <f t="shared" si="1"/>
        <v>0</v>
      </c>
      <c r="AL15" s="32">
        <v>0</v>
      </c>
      <c r="AM15" s="30">
        <f t="shared" si="9"/>
        <v>0</v>
      </c>
      <c r="AN15" s="32">
        <v>0</v>
      </c>
      <c r="AO15" s="30">
        <f t="shared" si="10"/>
        <v>0</v>
      </c>
      <c r="AP15" s="34">
        <v>0</v>
      </c>
      <c r="AQ15" s="32">
        <v>0</v>
      </c>
      <c r="AR15" s="30">
        <f t="shared" si="11"/>
        <v>0</v>
      </c>
      <c r="AS15" s="30">
        <f t="shared" si="12"/>
        <v>0</v>
      </c>
      <c r="AT15" s="30">
        <f t="shared" si="2"/>
        <v>8.4700000000000006</v>
      </c>
      <c r="AU15" s="33">
        <f t="shared" si="3"/>
        <v>8.1299999999999997E-2</v>
      </c>
      <c r="AV15" s="34">
        <v>9.2200000000000006</v>
      </c>
      <c r="AW15" s="26">
        <v>360</v>
      </c>
      <c r="AX15" s="30">
        <f t="shared" si="13"/>
        <v>3049.2</v>
      </c>
      <c r="AY15" s="30">
        <f t="shared" si="14"/>
        <v>3319.2</v>
      </c>
    </row>
    <row r="16" spans="1:51" s="35" customFormat="1" x14ac:dyDescent="0.25">
      <c r="A16" s="23">
        <v>15</v>
      </c>
      <c r="B16" s="24"/>
      <c r="C16" s="24"/>
      <c r="D16" s="24" t="s">
        <v>4</v>
      </c>
      <c r="E16" s="24"/>
      <c r="F16" s="24" t="s">
        <v>49</v>
      </c>
      <c r="G16" s="25" t="s">
        <v>67</v>
      </c>
      <c r="H16" s="24" t="s">
        <v>55</v>
      </c>
      <c r="I16" s="24" t="s">
        <v>56</v>
      </c>
      <c r="J16" s="23" t="s">
        <v>57</v>
      </c>
      <c r="K16" s="24" t="s">
        <v>61</v>
      </c>
      <c r="L16" s="24" t="s">
        <v>59</v>
      </c>
      <c r="M16" s="46" t="s">
        <v>113</v>
      </c>
      <c r="N16" s="50" t="s">
        <v>91</v>
      </c>
      <c r="O16" s="50" t="s">
        <v>92</v>
      </c>
      <c r="P16" s="24" t="s">
        <v>5</v>
      </c>
      <c r="Q16" s="42">
        <v>6.63</v>
      </c>
      <c r="R16" s="38">
        <v>6.63</v>
      </c>
      <c r="S16" s="24" t="s">
        <v>3</v>
      </c>
      <c r="T16" s="40">
        <v>30</v>
      </c>
      <c r="U16" s="40">
        <v>25</v>
      </c>
      <c r="V16" s="40">
        <v>31</v>
      </c>
      <c r="W16" s="27"/>
      <c r="X16" s="26">
        <v>3</v>
      </c>
      <c r="Y16" s="45">
        <f t="shared" si="4"/>
        <v>2.3300000000000001E-2</v>
      </c>
      <c r="Z16" s="27">
        <v>56</v>
      </c>
      <c r="AA16" s="28">
        <f t="shared" si="5"/>
        <v>7210</v>
      </c>
      <c r="AB16" s="29">
        <v>3000</v>
      </c>
      <c r="AC16" s="30">
        <f t="shared" si="6"/>
        <v>0.42</v>
      </c>
      <c r="AD16" s="24" t="s">
        <v>62</v>
      </c>
      <c r="AE16" s="31">
        <v>0.41399999999999998</v>
      </c>
      <c r="AF16" s="30">
        <f t="shared" si="7"/>
        <v>2.74</v>
      </c>
      <c r="AG16" s="30">
        <f t="shared" si="8"/>
        <v>9.7899999999999991</v>
      </c>
      <c r="AH16" s="32">
        <v>0</v>
      </c>
      <c r="AI16" s="30">
        <f t="shared" si="0"/>
        <v>0</v>
      </c>
      <c r="AJ16" s="32">
        <v>0</v>
      </c>
      <c r="AK16" s="30">
        <f t="shared" si="1"/>
        <v>0</v>
      </c>
      <c r="AL16" s="32">
        <v>0</v>
      </c>
      <c r="AM16" s="30">
        <f t="shared" si="9"/>
        <v>0</v>
      </c>
      <c r="AN16" s="32">
        <v>0</v>
      </c>
      <c r="AO16" s="30">
        <f t="shared" si="10"/>
        <v>0</v>
      </c>
      <c r="AP16" s="34">
        <v>0</v>
      </c>
      <c r="AQ16" s="32">
        <v>0</v>
      </c>
      <c r="AR16" s="30">
        <f t="shared" si="11"/>
        <v>0</v>
      </c>
      <c r="AS16" s="30">
        <f t="shared" si="12"/>
        <v>0</v>
      </c>
      <c r="AT16" s="30">
        <f t="shared" si="2"/>
        <v>9.7899999999999991</v>
      </c>
      <c r="AU16" s="33">
        <f t="shared" si="3"/>
        <v>7.9000000000000001E-2</v>
      </c>
      <c r="AV16" s="34">
        <v>10.63</v>
      </c>
      <c r="AW16" s="26">
        <v>120</v>
      </c>
      <c r="AX16" s="30">
        <f t="shared" si="13"/>
        <v>1174.8</v>
      </c>
      <c r="AY16" s="30">
        <f t="shared" si="14"/>
        <v>1275.5999999999999</v>
      </c>
    </row>
    <row r="17" spans="1:51" s="35" customFormat="1" x14ac:dyDescent="0.25">
      <c r="A17" s="23">
        <v>16</v>
      </c>
      <c r="B17" s="24"/>
      <c r="C17" s="24"/>
      <c r="D17" s="24" t="s">
        <v>4</v>
      </c>
      <c r="E17" s="24"/>
      <c r="F17" s="24" t="s">
        <v>49</v>
      </c>
      <c r="G17" s="25" t="s">
        <v>98</v>
      </c>
      <c r="H17" s="24" t="s">
        <v>55</v>
      </c>
      <c r="I17" s="24" t="s">
        <v>56</v>
      </c>
      <c r="J17" s="23" t="s">
        <v>57</v>
      </c>
      <c r="K17" s="24" t="s">
        <v>58</v>
      </c>
      <c r="L17" s="24" t="s">
        <v>59</v>
      </c>
      <c r="M17" s="46" t="s">
        <v>114</v>
      </c>
      <c r="N17" s="47">
        <v>194138167244</v>
      </c>
      <c r="O17" s="48" t="s">
        <v>93</v>
      </c>
      <c r="P17" s="24" t="s">
        <v>5</v>
      </c>
      <c r="Q17" s="42">
        <v>5.36</v>
      </c>
      <c r="R17" s="38">
        <v>5.36</v>
      </c>
      <c r="S17" s="24" t="s">
        <v>3</v>
      </c>
      <c r="T17" s="40">
        <v>30</v>
      </c>
      <c r="U17" s="40">
        <v>25</v>
      </c>
      <c r="V17" s="40">
        <v>25</v>
      </c>
      <c r="W17" s="27"/>
      <c r="X17" s="26">
        <v>3</v>
      </c>
      <c r="Y17" s="45">
        <f t="shared" si="4"/>
        <v>1.8800000000000001E-2</v>
      </c>
      <c r="Z17" s="27">
        <v>56</v>
      </c>
      <c r="AA17" s="28">
        <f t="shared" si="5"/>
        <v>8936</v>
      </c>
      <c r="AB17" s="29">
        <v>3000</v>
      </c>
      <c r="AC17" s="30">
        <f t="shared" si="6"/>
        <v>0.34</v>
      </c>
      <c r="AD17" s="24" t="s">
        <v>62</v>
      </c>
      <c r="AE17" s="31">
        <v>0.41399999999999998</v>
      </c>
      <c r="AF17" s="30">
        <f t="shared" si="7"/>
        <v>2.2200000000000002</v>
      </c>
      <c r="AG17" s="30">
        <f t="shared" si="8"/>
        <v>7.92</v>
      </c>
      <c r="AH17" s="32">
        <v>0</v>
      </c>
      <c r="AI17" s="30">
        <f t="shared" si="0"/>
        <v>0</v>
      </c>
      <c r="AJ17" s="32">
        <v>0</v>
      </c>
      <c r="AK17" s="30">
        <f t="shared" si="1"/>
        <v>0</v>
      </c>
      <c r="AL17" s="32">
        <v>0</v>
      </c>
      <c r="AM17" s="30">
        <f t="shared" si="9"/>
        <v>0</v>
      </c>
      <c r="AN17" s="32">
        <v>0</v>
      </c>
      <c r="AO17" s="30">
        <f t="shared" si="10"/>
        <v>0</v>
      </c>
      <c r="AP17" s="34">
        <v>0</v>
      </c>
      <c r="AQ17" s="32">
        <v>0</v>
      </c>
      <c r="AR17" s="30">
        <f t="shared" si="11"/>
        <v>0</v>
      </c>
      <c r="AS17" s="30">
        <f t="shared" si="12"/>
        <v>0</v>
      </c>
      <c r="AT17" s="30">
        <f t="shared" si="2"/>
        <v>7.92</v>
      </c>
      <c r="AU17" s="33">
        <f t="shared" si="3"/>
        <v>8.0100000000000005E-2</v>
      </c>
      <c r="AV17" s="34">
        <v>8.61</v>
      </c>
      <c r="AW17" s="26">
        <v>120</v>
      </c>
      <c r="AX17" s="30">
        <f t="shared" si="13"/>
        <v>950.4</v>
      </c>
      <c r="AY17" s="30">
        <f t="shared" si="14"/>
        <v>1033.2</v>
      </c>
    </row>
    <row r="18" spans="1:51" s="35" customFormat="1" x14ac:dyDescent="0.25">
      <c r="A18" s="23">
        <v>17</v>
      </c>
      <c r="B18" s="24"/>
      <c r="C18" s="24"/>
      <c r="D18" s="24" t="s">
        <v>4</v>
      </c>
      <c r="E18" s="24"/>
      <c r="F18" s="24" t="s">
        <v>49</v>
      </c>
      <c r="G18" s="25" t="s">
        <v>98</v>
      </c>
      <c r="H18" s="24" t="s">
        <v>55</v>
      </c>
      <c r="I18" s="24" t="s">
        <v>56</v>
      </c>
      <c r="J18" s="23" t="s">
        <v>57</v>
      </c>
      <c r="K18" s="24" t="s">
        <v>60</v>
      </c>
      <c r="L18" s="24" t="s">
        <v>59</v>
      </c>
      <c r="M18" s="46" t="s">
        <v>115</v>
      </c>
      <c r="N18" s="49" t="s">
        <v>94</v>
      </c>
      <c r="O18" s="50" t="s">
        <v>95</v>
      </c>
      <c r="P18" s="24" t="s">
        <v>5</v>
      </c>
      <c r="Q18" s="42">
        <v>5.72</v>
      </c>
      <c r="R18" s="38">
        <v>5.72</v>
      </c>
      <c r="S18" s="24" t="s">
        <v>3</v>
      </c>
      <c r="T18" s="40">
        <v>30</v>
      </c>
      <c r="U18" s="40">
        <v>25</v>
      </c>
      <c r="V18" s="40">
        <v>28</v>
      </c>
      <c r="W18" s="27"/>
      <c r="X18" s="26">
        <v>3</v>
      </c>
      <c r="Y18" s="45">
        <f t="shared" si="4"/>
        <v>2.1000000000000001E-2</v>
      </c>
      <c r="Z18" s="27">
        <v>56</v>
      </c>
      <c r="AA18" s="28">
        <f t="shared" si="5"/>
        <v>8000</v>
      </c>
      <c r="AB18" s="29">
        <v>3000</v>
      </c>
      <c r="AC18" s="30">
        <f t="shared" si="6"/>
        <v>0.38</v>
      </c>
      <c r="AD18" s="24" t="s">
        <v>62</v>
      </c>
      <c r="AE18" s="31">
        <v>0.41399999999999998</v>
      </c>
      <c r="AF18" s="30">
        <f t="shared" si="7"/>
        <v>2.37</v>
      </c>
      <c r="AG18" s="30">
        <f t="shared" si="8"/>
        <v>8.4700000000000006</v>
      </c>
      <c r="AH18" s="32">
        <v>0</v>
      </c>
      <c r="AI18" s="30">
        <f t="shared" si="0"/>
        <v>0</v>
      </c>
      <c r="AJ18" s="32">
        <v>0</v>
      </c>
      <c r="AK18" s="30">
        <f t="shared" si="1"/>
        <v>0</v>
      </c>
      <c r="AL18" s="32">
        <v>0</v>
      </c>
      <c r="AM18" s="30">
        <f t="shared" si="9"/>
        <v>0</v>
      </c>
      <c r="AN18" s="32">
        <v>0</v>
      </c>
      <c r="AO18" s="30">
        <f t="shared" si="10"/>
        <v>0</v>
      </c>
      <c r="AP18" s="34">
        <v>0</v>
      </c>
      <c r="AQ18" s="32">
        <v>0</v>
      </c>
      <c r="AR18" s="30">
        <f t="shared" si="11"/>
        <v>0</v>
      </c>
      <c r="AS18" s="30">
        <f t="shared" si="12"/>
        <v>0</v>
      </c>
      <c r="AT18" s="30">
        <f t="shared" si="2"/>
        <v>8.4700000000000006</v>
      </c>
      <c r="AU18" s="33">
        <f t="shared" si="3"/>
        <v>8.1299999999999997E-2</v>
      </c>
      <c r="AV18" s="34">
        <v>9.2200000000000006</v>
      </c>
      <c r="AW18" s="26">
        <v>360</v>
      </c>
      <c r="AX18" s="30">
        <f t="shared" si="13"/>
        <v>3049.2</v>
      </c>
      <c r="AY18" s="30">
        <f t="shared" si="14"/>
        <v>3319.2</v>
      </c>
    </row>
    <row r="19" spans="1:51" s="35" customFormat="1" x14ac:dyDescent="0.25">
      <c r="A19" s="23">
        <v>18</v>
      </c>
      <c r="B19" s="24"/>
      <c r="C19" s="24"/>
      <c r="D19" s="24" t="s">
        <v>4</v>
      </c>
      <c r="E19" s="24"/>
      <c r="F19" s="24" t="s">
        <v>49</v>
      </c>
      <c r="G19" s="25" t="s">
        <v>98</v>
      </c>
      <c r="H19" s="24" t="s">
        <v>55</v>
      </c>
      <c r="I19" s="24" t="s">
        <v>56</v>
      </c>
      <c r="J19" s="23" t="s">
        <v>57</v>
      </c>
      <c r="K19" s="24" t="s">
        <v>61</v>
      </c>
      <c r="L19" s="24" t="s">
        <v>59</v>
      </c>
      <c r="M19" s="46" t="s">
        <v>116</v>
      </c>
      <c r="N19" s="50" t="s">
        <v>96</v>
      </c>
      <c r="O19" s="50" t="s">
        <v>97</v>
      </c>
      <c r="P19" s="24" t="s">
        <v>5</v>
      </c>
      <c r="Q19" s="42">
        <v>6.63</v>
      </c>
      <c r="R19" s="38">
        <v>6.63</v>
      </c>
      <c r="S19" s="24" t="s">
        <v>3</v>
      </c>
      <c r="T19" s="40">
        <v>30</v>
      </c>
      <c r="U19" s="40">
        <v>25</v>
      </c>
      <c r="V19" s="40">
        <v>31</v>
      </c>
      <c r="W19" s="27"/>
      <c r="X19" s="26">
        <v>3</v>
      </c>
      <c r="Y19" s="45">
        <f t="shared" si="4"/>
        <v>2.3300000000000001E-2</v>
      </c>
      <c r="Z19" s="27">
        <v>56</v>
      </c>
      <c r="AA19" s="28">
        <f t="shared" si="5"/>
        <v>7210</v>
      </c>
      <c r="AB19" s="29">
        <v>3000</v>
      </c>
      <c r="AC19" s="30">
        <f t="shared" si="6"/>
        <v>0.42</v>
      </c>
      <c r="AD19" s="24" t="s">
        <v>62</v>
      </c>
      <c r="AE19" s="31">
        <v>0.41399999999999998</v>
      </c>
      <c r="AF19" s="30">
        <f t="shared" si="7"/>
        <v>2.74</v>
      </c>
      <c r="AG19" s="30">
        <f t="shared" si="8"/>
        <v>9.7899999999999991</v>
      </c>
      <c r="AH19" s="32">
        <v>0</v>
      </c>
      <c r="AI19" s="30">
        <f t="shared" si="0"/>
        <v>0</v>
      </c>
      <c r="AJ19" s="32">
        <v>0</v>
      </c>
      <c r="AK19" s="30">
        <f t="shared" si="1"/>
        <v>0</v>
      </c>
      <c r="AL19" s="32">
        <v>0</v>
      </c>
      <c r="AM19" s="30">
        <f t="shared" si="9"/>
        <v>0</v>
      </c>
      <c r="AN19" s="32">
        <v>0</v>
      </c>
      <c r="AO19" s="30">
        <f t="shared" si="10"/>
        <v>0</v>
      </c>
      <c r="AP19" s="34">
        <v>0</v>
      </c>
      <c r="AQ19" s="32">
        <v>0</v>
      </c>
      <c r="AR19" s="30">
        <f t="shared" si="11"/>
        <v>0</v>
      </c>
      <c r="AS19" s="30">
        <f t="shared" si="12"/>
        <v>0</v>
      </c>
      <c r="AT19" s="30">
        <f t="shared" si="2"/>
        <v>9.7899999999999991</v>
      </c>
      <c r="AU19" s="33">
        <f t="shared" si="3"/>
        <v>7.9000000000000001E-2</v>
      </c>
      <c r="AV19" s="34">
        <v>10.63</v>
      </c>
      <c r="AW19" s="26">
        <v>120</v>
      </c>
      <c r="AX19" s="30">
        <f t="shared" si="13"/>
        <v>1174.8</v>
      </c>
      <c r="AY19" s="30">
        <f t="shared" si="14"/>
        <v>1275.5999999999999</v>
      </c>
    </row>
    <row r="20" spans="1:51" x14ac:dyDescent="0.25">
      <c r="AU20" s="3"/>
      <c r="AW20" s="37"/>
    </row>
  </sheetData>
  <sheetProtection insertRows="0" deleteRows="0" sort="0"/>
  <protectedRanges>
    <protectedRange sqref="AC2:AC5 AC6:AE19 AF2:AU19 AS21:AV229 R2:S19 AS20:AU20 Y2:AA19 AW6:AW20 A20:AR229 T6:W19 A2:M10 P2:P19 A17:F19 H17:L19 A11:L16 M11:M19" name="Range1"/>
    <protectedRange sqref="T2:W5" name="Range1_2"/>
    <protectedRange sqref="AB2:AB19" name="Range1_3"/>
    <protectedRange sqref="AD2:AE5" name="Range1_4"/>
    <protectedRange sqref="AW2:AW5" name="Range1_6"/>
    <protectedRange sqref="N2:O19" name="Range1_1"/>
    <protectedRange sqref="G17" name="Range1_5"/>
    <protectedRange sqref="G18" name="Range1_7"/>
    <protectedRange sqref="G19" name="Range1_8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D2:D19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P2:P19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S2:S19</xm:sqref>
        </x14:dataValidation>
        <x14:dataValidation type="list" allowBlank="1" showInputMessage="1" showErrorMessage="1" xr:uid="{967DBF80-5923-4653-BF59-28D4E6B58AF8}">
          <x14:formula1>
            <xm:f>#REF!</xm:f>
          </x14:formula1>
          <xm:sqref>E2:E19</xm:sqref>
        </x14:dataValidation>
        <x14:dataValidation type="list" allowBlank="1" showInputMessage="1" showErrorMessage="1" xr:uid="{3D47D15C-A752-4381-BEB0-85A1AAD75CC1}">
          <x14:formula1>
            <xm:f>#REF!</xm:f>
          </x14:formula1>
          <xm:sqref>F2:F19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2025-07-15T05:19:11Z</dcterms:modified>
</cp:coreProperties>
</file>